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4855" windowHeight="11985"/>
  </bookViews>
  <sheets>
    <sheet name="Modelo 1 Plusvalor abs y rel" sheetId="1" r:id="rId1"/>
    <sheet name="Modelo 2 Armonización" sheetId="2" r:id="rId2"/>
    <sheet name="Modelo 3 Con Dinero" sheetId="3" r:id="rId3"/>
    <sheet name="Modelo 4 Con Dinero y K financi" sheetId="4" r:id="rId4"/>
  </sheets>
  <definedNames>
    <definedName name="_xlnm.Print_Area" localSheetId="0">'Modelo 1 Plusvalor abs y rel'!$A$1:$AF$41</definedName>
    <definedName name="_xlnm.Print_Area" localSheetId="1">'Modelo 2 Armonización'!$A$1:$AF$41</definedName>
    <definedName name="_xlnm.Print_Area" localSheetId="2">'Modelo 3 Con Dinero'!$A$1:$AL$37</definedName>
    <definedName name="_xlnm.Print_Area" localSheetId="3">'Modelo 4 Con Dinero y K financi'!$A$1:$AL$42</definedName>
  </definedNames>
  <calcPr calcId="124519"/>
</workbook>
</file>

<file path=xl/calcChain.xml><?xml version="1.0" encoding="utf-8"?>
<calcChain xmlns="http://schemas.openxmlformats.org/spreadsheetml/2006/main">
  <c r="H53" i="4"/>
  <c r="AH46"/>
  <c r="AC45"/>
  <c r="P45"/>
  <c r="C48" s="1"/>
  <c r="T44"/>
  <c r="J44" s="1"/>
  <c r="H42"/>
  <c r="AH35"/>
  <c r="AC34"/>
  <c r="P34"/>
  <c r="C37" s="1"/>
  <c r="T33"/>
  <c r="J33"/>
  <c r="C41" s="1"/>
  <c r="I33" s="1"/>
  <c r="S33" s="1"/>
  <c r="O33" s="1"/>
  <c r="H31"/>
  <c r="AH24"/>
  <c r="AC23"/>
  <c r="P23"/>
  <c r="C26" s="1"/>
  <c r="T22"/>
  <c r="J22" s="1"/>
  <c r="H20"/>
  <c r="AH13"/>
  <c r="AC12"/>
  <c r="P12"/>
  <c r="C15" s="1"/>
  <c r="T11"/>
  <c r="J11"/>
  <c r="C19" s="1"/>
  <c r="I11" s="1"/>
  <c r="S11" s="1"/>
  <c r="O11" s="1"/>
  <c r="AH6"/>
  <c r="S6"/>
  <c r="O6" s="1"/>
  <c r="I6"/>
  <c r="AC5"/>
  <c r="T4"/>
  <c r="S4"/>
  <c r="P4"/>
  <c r="C8" s="1"/>
  <c r="O4"/>
  <c r="AL5" s="1"/>
  <c r="J4"/>
  <c r="I4"/>
  <c r="C9" s="1"/>
  <c r="H37" i="3"/>
  <c r="AH32"/>
  <c r="AC31"/>
  <c r="T30"/>
  <c r="P30"/>
  <c r="C34" s="1"/>
  <c r="J30"/>
  <c r="H28"/>
  <c r="AH23"/>
  <c r="AC22"/>
  <c r="T21"/>
  <c r="P21"/>
  <c r="C25" s="1"/>
  <c r="J21"/>
  <c r="C28" s="1"/>
  <c r="I21" s="1"/>
  <c r="S21" s="1"/>
  <c r="O21" s="1"/>
  <c r="H19"/>
  <c r="AH14"/>
  <c r="AC13"/>
  <c r="T12"/>
  <c r="P12"/>
  <c r="C16" s="1"/>
  <c r="J12"/>
  <c r="AH6"/>
  <c r="S6"/>
  <c r="O6" s="1"/>
  <c r="I6"/>
  <c r="AC5"/>
  <c r="T4"/>
  <c r="S4"/>
  <c r="P4"/>
  <c r="C8" s="1"/>
  <c r="O4"/>
  <c r="AL5" s="1"/>
  <c r="J4"/>
  <c r="I4"/>
  <c r="C9" s="1"/>
  <c r="AB37" i="2"/>
  <c r="W36"/>
  <c r="N35"/>
  <c r="J35"/>
  <c r="C40" s="1"/>
  <c r="AB29"/>
  <c r="W28"/>
  <c r="N27"/>
  <c r="J27"/>
  <c r="C32" s="1"/>
  <c r="AB21"/>
  <c r="W20"/>
  <c r="N19"/>
  <c r="J19"/>
  <c r="C24" s="1"/>
  <c r="AB13"/>
  <c r="W12"/>
  <c r="N11"/>
  <c r="J11"/>
  <c r="C16" s="1"/>
  <c r="AB6"/>
  <c r="M6"/>
  <c r="I6" s="1"/>
  <c r="W5"/>
  <c r="N4"/>
  <c r="M4" s="1"/>
  <c r="I4" s="1"/>
  <c r="J4"/>
  <c r="C8" s="1"/>
  <c r="AB37" i="1"/>
  <c r="W36"/>
  <c r="N35"/>
  <c r="M35" s="1"/>
  <c r="I35" s="1"/>
  <c r="J35"/>
  <c r="C40" s="1"/>
  <c r="AB29"/>
  <c r="W28"/>
  <c r="N27"/>
  <c r="J27"/>
  <c r="C32" s="1"/>
  <c r="AB21"/>
  <c r="W20"/>
  <c r="N19"/>
  <c r="J19"/>
  <c r="C24" s="1"/>
  <c r="AB13"/>
  <c r="W12"/>
  <c r="N11"/>
  <c r="J11"/>
  <c r="C16" s="1"/>
  <c r="AB6"/>
  <c r="M6"/>
  <c r="C39" s="1"/>
  <c r="M37" s="1"/>
  <c r="I37" s="1"/>
  <c r="W5"/>
  <c r="N4"/>
  <c r="I6" s="1"/>
  <c r="M4"/>
  <c r="J4"/>
  <c r="C8" s="1"/>
  <c r="I4"/>
  <c r="AF5" s="1"/>
  <c r="AD6" l="1"/>
  <c r="W6"/>
  <c r="R6"/>
  <c r="R37"/>
  <c r="AD37"/>
  <c r="W37"/>
  <c r="C53" i="4"/>
  <c r="I45" s="1"/>
  <c r="S45" s="1"/>
  <c r="O45" s="1"/>
  <c r="C52"/>
  <c r="I44" s="1"/>
  <c r="S44" s="1"/>
  <c r="O44" s="1"/>
  <c r="I47"/>
  <c r="S47" s="1"/>
  <c r="Y36" i="1"/>
  <c r="AB36"/>
  <c r="R36"/>
  <c r="T36" s="1"/>
  <c r="AF36"/>
  <c r="Z38" s="1"/>
  <c r="AB5" i="2"/>
  <c r="R5"/>
  <c r="AF5"/>
  <c r="R6"/>
  <c r="AD6"/>
  <c r="W6"/>
  <c r="Y5" s="1"/>
  <c r="X6" i="3"/>
  <c r="AJ6"/>
  <c r="AC6"/>
  <c r="AH22"/>
  <c r="X22"/>
  <c r="X6" i="4"/>
  <c r="AJ6"/>
  <c r="AC6"/>
  <c r="C31"/>
  <c r="I23" s="1"/>
  <c r="S23" s="1"/>
  <c r="O23" s="1"/>
  <c r="C30"/>
  <c r="I22" s="1"/>
  <c r="S22" s="1"/>
  <c r="O22" s="1"/>
  <c r="I25"/>
  <c r="S25" s="1"/>
  <c r="Y5" i="1"/>
  <c r="AE5" i="3"/>
  <c r="I32"/>
  <c r="S32" s="1"/>
  <c r="AE5" i="4"/>
  <c r="R5" i="1"/>
  <c r="T5" s="1"/>
  <c r="AB5"/>
  <c r="C15" i="2"/>
  <c r="M13" s="1"/>
  <c r="C23"/>
  <c r="M21" s="1"/>
  <c r="C31"/>
  <c r="M29" s="1"/>
  <c r="C39"/>
  <c r="M37" s="1"/>
  <c r="I37" s="1"/>
  <c r="X5" i="3"/>
  <c r="Z5" s="1"/>
  <c r="AH5"/>
  <c r="C19"/>
  <c r="I12" s="1"/>
  <c r="S12" s="1"/>
  <c r="O12" s="1"/>
  <c r="I23"/>
  <c r="S23" s="1"/>
  <c r="C37"/>
  <c r="I30" s="1"/>
  <c r="S30" s="1"/>
  <c r="O30" s="1"/>
  <c r="X5" i="4"/>
  <c r="Z5" s="1"/>
  <c r="AH5"/>
  <c r="C20"/>
  <c r="I12" s="1"/>
  <c r="S12" s="1"/>
  <c r="O12" s="1"/>
  <c r="C42"/>
  <c r="I34" s="1"/>
  <c r="S34" s="1"/>
  <c r="O34" s="1"/>
  <c r="C15" i="1"/>
  <c r="M13" s="1"/>
  <c r="I13" s="1"/>
  <c r="C23"/>
  <c r="M21" s="1"/>
  <c r="I21" s="1"/>
  <c r="C31"/>
  <c r="M29" s="1"/>
  <c r="I29" s="1"/>
  <c r="I36" i="4"/>
  <c r="S36" s="1"/>
  <c r="O36" l="1"/>
  <c r="C36"/>
  <c r="R29" i="1"/>
  <c r="AD29"/>
  <c r="W29"/>
  <c r="Y28" s="1"/>
  <c r="U30" s="1"/>
  <c r="R13"/>
  <c r="AD13"/>
  <c r="W13"/>
  <c r="Y12" s="1"/>
  <c r="U14" s="1"/>
  <c r="AH12" i="4"/>
  <c r="X12"/>
  <c r="C24" i="3"/>
  <c r="O23"/>
  <c r="AD37" i="2"/>
  <c r="W37"/>
  <c r="Y36" s="1"/>
  <c r="U38" s="1"/>
  <c r="R37"/>
  <c r="I21"/>
  <c r="M19"/>
  <c r="I19" s="1"/>
  <c r="C33" i="3"/>
  <c r="O32"/>
  <c r="O25" i="4"/>
  <c r="C25"/>
  <c r="AH23"/>
  <c r="X23"/>
  <c r="AL23"/>
  <c r="AF25" s="1"/>
  <c r="R21" i="1"/>
  <c r="AD21"/>
  <c r="W21"/>
  <c r="Y20" s="1"/>
  <c r="U22" s="1"/>
  <c r="AL34" i="4"/>
  <c r="AF36" s="1"/>
  <c r="AH34"/>
  <c r="X34"/>
  <c r="AH31" i="3"/>
  <c r="X31"/>
  <c r="AL31"/>
  <c r="AF33" s="1"/>
  <c r="AH13"/>
  <c r="X13"/>
  <c r="I29" i="2"/>
  <c r="M27"/>
  <c r="I27" s="1"/>
  <c r="I13"/>
  <c r="M11"/>
  <c r="I11" s="1"/>
  <c r="O47" i="4"/>
  <c r="C47"/>
  <c r="AH45"/>
  <c r="X45"/>
  <c r="AL45"/>
  <c r="AF47" s="1"/>
  <c r="M27" i="1"/>
  <c r="I27" s="1"/>
  <c r="M11"/>
  <c r="I11" s="1"/>
  <c r="T5" i="2"/>
  <c r="I14" i="4"/>
  <c r="S14" s="1"/>
  <c r="I14" i="3"/>
  <c r="S14" s="1"/>
  <c r="M19" i="1"/>
  <c r="I19" s="1"/>
  <c r="M35" i="2"/>
  <c r="I35" s="1"/>
  <c r="U38" i="1"/>
  <c r="AB20" l="1"/>
  <c r="R20"/>
  <c r="T20" s="1"/>
  <c r="AF20"/>
  <c r="Z22" s="1"/>
  <c r="O14" i="4"/>
  <c r="C14"/>
  <c r="AB28" i="1"/>
  <c r="R28"/>
  <c r="T28" s="1"/>
  <c r="AF28"/>
  <c r="Z30" s="1"/>
  <c r="AF12" i="2"/>
  <c r="Z14" s="1"/>
  <c r="AB12"/>
  <c r="R12"/>
  <c r="AF28"/>
  <c r="Z30" s="1"/>
  <c r="AB28"/>
  <c r="R28"/>
  <c r="X24" i="4"/>
  <c r="AJ24"/>
  <c r="AC24"/>
  <c r="AE23" s="1"/>
  <c r="AA25" s="1"/>
  <c r="AD21" i="2"/>
  <c r="W21"/>
  <c r="Y20" s="1"/>
  <c r="U22" s="1"/>
  <c r="R21"/>
  <c r="X23" i="3"/>
  <c r="Z22" s="1"/>
  <c r="AJ23"/>
  <c r="AC23"/>
  <c r="AE22" s="1"/>
  <c r="AA24" s="1"/>
  <c r="AL22"/>
  <c r="AF24" s="1"/>
  <c r="AJ35" i="4"/>
  <c r="AC35"/>
  <c r="AE34" s="1"/>
  <c r="AA36" s="1"/>
  <c r="X35"/>
  <c r="Z34"/>
  <c r="AF36" i="2"/>
  <c r="Z38" s="1"/>
  <c r="AB36"/>
  <c r="R36"/>
  <c r="T36" s="1"/>
  <c r="C15" i="3"/>
  <c r="O14"/>
  <c r="AB12" i="1"/>
  <c r="R12"/>
  <c r="T12" s="1"/>
  <c r="AF12"/>
  <c r="Z14" s="1"/>
  <c r="X46" i="4"/>
  <c r="Z45" s="1"/>
  <c r="AJ46"/>
  <c r="AC46"/>
  <c r="AE45" s="1"/>
  <c r="AA47" s="1"/>
  <c r="AD13" i="2"/>
  <c r="W13"/>
  <c r="Y12" s="1"/>
  <c r="U14" s="1"/>
  <c r="R13"/>
  <c r="AD29"/>
  <c r="W29"/>
  <c r="Y28" s="1"/>
  <c r="U30" s="1"/>
  <c r="R29"/>
  <c r="AJ32" i="3"/>
  <c r="AC32"/>
  <c r="AE31" s="1"/>
  <c r="AA33" s="1"/>
  <c r="X32"/>
  <c r="Z31" s="1"/>
  <c r="AF20" i="2"/>
  <c r="Z22" s="1"/>
  <c r="AB20"/>
  <c r="R20"/>
  <c r="T20" s="1"/>
  <c r="Z23" i="4"/>
  <c r="AJ14" i="3" l="1"/>
  <c r="AC14"/>
  <c r="AE13" s="1"/>
  <c r="AA15" s="1"/>
  <c r="X14"/>
  <c r="Z13" s="1"/>
  <c r="AL13"/>
  <c r="AF15" s="1"/>
  <c r="AJ13" i="4"/>
  <c r="AC13"/>
  <c r="AE12" s="1"/>
  <c r="AA14" s="1"/>
  <c r="X13"/>
  <c r="Z12" s="1"/>
  <c r="AL12"/>
  <c r="AF14" s="1"/>
  <c r="T28" i="2"/>
  <c r="T12"/>
</calcChain>
</file>

<file path=xl/sharedStrings.xml><?xml version="1.0" encoding="utf-8"?>
<sst xmlns="http://schemas.openxmlformats.org/spreadsheetml/2006/main" count="767" uniqueCount="120">
  <si>
    <t>Modelo 1: Plusvalor absoluto y relativo</t>
  </si>
  <si>
    <t>Características del Ejemplo</t>
  </si>
  <si>
    <t>Valores de variables</t>
  </si>
  <si>
    <t>Esfera I: Reparto del tiempo de la jornada de trabajo (en horas)</t>
  </si>
  <si>
    <t>Esfera II: Reparto de la productividad del trabajo (en unidades físicas)</t>
  </si>
  <si>
    <t>Tasa de Plusvalor</t>
  </si>
  <si>
    <t>Composición Orgáncia del Capital</t>
  </si>
  <si>
    <t>Tasa de Ganancia</t>
  </si>
  <si>
    <t>Situación Inicial</t>
  </si>
  <si>
    <t>Panes por hora</t>
  </si>
  <si>
    <t>por hora</t>
  </si>
  <si>
    <t>PL</t>
  </si>
  <si>
    <t>horas</t>
  </si>
  <si>
    <t>panes</t>
  </si>
  <si>
    <t xml:space="preserve">C = </t>
  </si>
  <si>
    <t>=</t>
  </si>
  <si>
    <t>C</t>
  </si>
  <si>
    <t xml:space="preserve"> PL </t>
  </si>
  <si>
    <t>Jornada de trabajo</t>
  </si>
  <si>
    <t>V</t>
  </si>
  <si>
    <t>C+V</t>
  </si>
  <si>
    <t>+</t>
  </si>
  <si>
    <t>Canasta de reproducción</t>
  </si>
  <si>
    <t>Tiempo por pan</t>
  </si>
  <si>
    <t>minutos</t>
  </si>
  <si>
    <t>Ejemplo 1: Aumento del plusvalor absoluto</t>
  </si>
  <si>
    <t>La productividad permanece constante</t>
  </si>
  <si>
    <t>El capital constante no varía</t>
  </si>
  <si>
    <t>La jornada de trabajo aumenta</t>
  </si>
  <si>
    <t>Toda la productividad se la apropia el capital</t>
  </si>
  <si>
    <t>Participación de los trabajadores en el aumento de prod.</t>
  </si>
  <si>
    <t>La canasta de consumo del trabajador permanece constante</t>
  </si>
  <si>
    <t>Producir cada bien demanda igual cantidad de tiempo</t>
  </si>
  <si>
    <r>
      <rPr>
        <b/>
        <sz val="10"/>
        <color indexed="8"/>
        <rFont val="Calibri"/>
        <family val="2"/>
      </rPr>
      <t>Ejemplo Histórico:</t>
    </r>
    <r>
      <rPr>
        <sz val="10"/>
        <color indexed="8"/>
        <rFont val="Calibri"/>
        <family val="2"/>
      </rPr>
      <t xml:space="preserve"> Rasgos típicos de la revolución industrial. El límite a la plusvalía absoluta viene dado por cuestiones fisiológicas y sociales.</t>
    </r>
  </si>
  <si>
    <t>Ej. 2: Aumento del plusvalor relativo sin apropiación parcial de la productividad por parte de los trabajadores</t>
  </si>
  <si>
    <t>La productividad aumenta (se duplica)</t>
  </si>
  <si>
    <t>La jornada de trabajo permanece constante</t>
  </si>
  <si>
    <t>Producir cada bien demanda menos tiempo</t>
  </si>
  <si>
    <t>Ejemplo Histórico: Rasgos tayloristas de producción: sin mayor capital constante, aumenta la productividad, aunque no aumentan los salarios en bienes</t>
  </si>
  <si>
    <t>Ej. 3: Aumento del plusvalor relativo con apropiación parcial de la productividad por parte de los trabajadores</t>
  </si>
  <si>
    <t>Los trabajadores disputan parte de la productividad al capital (lucha de clases)</t>
  </si>
  <si>
    <t>La canasta de consumo del trabajador aumenta relativamente</t>
  </si>
  <si>
    <t>Ejemplo Histórico: Rasgos tayloristas de producción: sin mayor capital constante, aumenta la productividad, con aumento de salarios en bienes</t>
  </si>
  <si>
    <t>Ej. 4: Apropiación total de la productividad por parte de los trabajadores</t>
  </si>
  <si>
    <t>Toda la productividad se la apropia el trabajo</t>
  </si>
  <si>
    <t>La canasta de consumo del trabajador aumenta significativamente</t>
  </si>
  <si>
    <t>Ejemplo Histórico: Podría pensarse a la URSS con este esquema</t>
  </si>
  <si>
    <t>Modelo 2: Armonización entre sectores I y II</t>
  </si>
  <si>
    <t>Ej. 1: Aumento del plusvalor relativo con armonización entre sectores y sin apropiación de productividad de los trabajadores</t>
  </si>
  <si>
    <t>La productividad se duplica</t>
  </si>
  <si>
    <t xml:space="preserve">El capital constante aumenta (reinversión de plusvalor) </t>
  </si>
  <si>
    <t>Los trabajadores no se apropian de ninguna porción de la productividad</t>
  </si>
  <si>
    <t>Ejemplo Histórico: el Fordismo antes del 5 dollars per day</t>
  </si>
  <si>
    <t>Ej. 2: Aumento del plusvalor relativo con armonización entre sectores y con apropiación de productividad de los trabajadores</t>
  </si>
  <si>
    <t>Los trabajadores se apropian del 20% del aumento de la productividad</t>
  </si>
  <si>
    <t>La canasta de consumo del trabajador aumenta</t>
  </si>
  <si>
    <t>Ejemplo Histórico: Rasgos fordistas: grandes aumentos de productividad con percepción de mejora en las condiciones de vida de los trabajadores</t>
  </si>
  <si>
    <t>Ej. 3: Aumento del plusvalor relativo sin armonización entre sectores y sin apropiación de productividad de los trabajadores</t>
  </si>
  <si>
    <t>El capital constante aumenta más de lo que rinde (sube más que la productividad)</t>
  </si>
  <si>
    <t>Producir cada bien demanda menos tiempo, pero no lo suficiente para aumentar la tasa de ganancia</t>
  </si>
  <si>
    <t>Ejemplo Histórico: Rasgos de la crisis del fordismo: desbalanceo entre sectores, con aumentos de productividad que no se logran implementar y/o vender</t>
  </si>
  <si>
    <t>Ej. 4: Aumento del plusvalor relativo sin armonización entre sectores y con apropiación de productividad de los trabajadores</t>
  </si>
  <si>
    <t>Los trabajadores se apropian de una porción de la productividad (el 20%)</t>
  </si>
  <si>
    <t>La canasta de consumo del trabajador con una mejora</t>
  </si>
  <si>
    <t>Ejemplo Histórico: Rasgos de la crisis del fordismo: desbalanceo entre sectores, con aumentos de productividad que no se logran implementar y/o vender y, además, los trabajadores aumentan su participación en el producto</t>
  </si>
  <si>
    <t>Modelo 3: Introducción del dinero</t>
  </si>
  <si>
    <t>Esfera III: Reparto del Ingreso en Dinero</t>
  </si>
  <si>
    <t>Beneficios</t>
  </si>
  <si>
    <t>pesos</t>
  </si>
  <si>
    <t>Salarios</t>
  </si>
  <si>
    <t>Beneficios en $</t>
  </si>
  <si>
    <t>m =</t>
  </si>
  <si>
    <t>Ej. 1: Inflación apropiada totalmente por el capital</t>
  </si>
  <si>
    <t>La canasta de consumo del trabajador disminuye drásticamente</t>
  </si>
  <si>
    <t>Aumentan fuertemente los precios de los bienes (pan)</t>
  </si>
  <si>
    <t>Inflación</t>
  </si>
  <si>
    <t>El capital se beneficia captando, via precios, una mayor porción del producto (capta más pan)</t>
  </si>
  <si>
    <t>Proporción del aumento que retiene el capital</t>
  </si>
  <si>
    <t>Ejemplo Histórico: Rasgos de crisis del fordismo por inflación</t>
  </si>
  <si>
    <t>Ej. 2: Inflación apropiada parcialmente por el capital</t>
  </si>
  <si>
    <t>La canasta de consumo del trabajador disminuye "levemente"</t>
  </si>
  <si>
    <t>El capital se beneficia captando, via precios, una mayor porción del producto (capta más pan), aunqeue los trabajadores retienen parte de su canasta de reproducción</t>
  </si>
  <si>
    <t>Ejemplo Histórico: Rasgos de crisis del fordismo por inflación con lucha y disputa del producto</t>
  </si>
  <si>
    <t xml:space="preserve">Ej. 3: Aumentos de productividad e Inflación parcialmente apropiados por el capital </t>
  </si>
  <si>
    <t>La productividad aumenta fuertemente</t>
  </si>
  <si>
    <t>La jornada de trabajo permanece se prolonga (dentro y fuera de la fábrica)</t>
  </si>
  <si>
    <t>La canasta de consumo del trabajador aumenta fuertemente para algunos (ensambladora - elite de trabajadores)</t>
  </si>
  <si>
    <t>Producir cada bien demanda mucho menos tiempo</t>
  </si>
  <si>
    <t>Aumentan "levemente" los precios de los bienes (pan)</t>
  </si>
  <si>
    <t>Ejemplo Histórico: Rasgos posfordistas, Gran aumento de la productividad con mayor intensidad de trabajo y estratificación de los ingresos (asimetrías dentro de cada clase crecientes)</t>
  </si>
  <si>
    <t>Modelo 4: Con dinero y capital financiero</t>
  </si>
  <si>
    <t>Composición Orgáncia del Capital Productivo</t>
  </si>
  <si>
    <t>Tasa de Ganancia del Capital Productivo</t>
  </si>
  <si>
    <t>Ej. 1: Inflación apropiada totalmente por el capital productivo</t>
  </si>
  <si>
    <t>Renta</t>
  </si>
  <si>
    <t>R</t>
  </si>
  <si>
    <t>Aumentan  los precios de los bienes (pan)</t>
  </si>
  <si>
    <t>El capital financiero no percibe porción alguna de la riqueza social</t>
  </si>
  <si>
    <t>Proporción del aumento que retiene el capital financiero</t>
  </si>
  <si>
    <t>El capital se beneficia captando, via precios, una mayor porción del producto (capta más pan).</t>
  </si>
  <si>
    <t>Porción que retiene el capital productivo</t>
  </si>
  <si>
    <t>Renta en $</t>
  </si>
  <si>
    <t>Ejemplo Histórico: Rasgos de crisis del fordismo por inflación (problemas de acumulación)</t>
  </si>
  <si>
    <t>Ej. 2:  Balanceo entre sectores e inflación: excedente apropiado parcialmente por el capital productivo y el resto por el capital financiero y los trabajadores</t>
  </si>
  <si>
    <t>El capital constante aumenta</t>
  </si>
  <si>
    <t>La canasta de consumo del trabajador se incrementa</t>
  </si>
  <si>
    <t>Producir cada bien demanda menor cantidad de tiempo</t>
  </si>
  <si>
    <t>Aumentan los precios de los bienes (pan), pero el capital productivo paga tasas de interés reales positivas</t>
  </si>
  <si>
    <t>El capital financiero toma una porción de exacción social bajo la forma de renta financiera</t>
  </si>
  <si>
    <t>El capital productivo se beneficia captando, via precios, una mayor porción del producto (capta más pan), aunque cede al capital financiero una porción del excedente</t>
  </si>
  <si>
    <t>La renta obece a la condición de "dueños del dinero"</t>
  </si>
  <si>
    <t>Ejemplo Histórico: Rasgos del fordismo dinámico con un sistema financiero subordinado al capital productivo (la productividad alcanza a pagar intereses, salarios altos y compensa los aumentos en C)</t>
  </si>
  <si>
    <t>Ej. 3:  Balanceo entre sectores e inflación: excedente apropiado parcialmente por el capital productivo y la mayor parte por el capital financiero (hipertrofia de las finanzas)</t>
  </si>
  <si>
    <t>Aumentan los precios de los bienes (pan), pero el capital productivo paga altas tasas de interés y cede una porción al capital fciero.</t>
  </si>
  <si>
    <t>El capital se beneficia captando, via precios, una mayor porción del producto (capta más pan), aunque cede al capital financiero una porción del excedente</t>
  </si>
  <si>
    <t>El capital financiero toma una gran porción de la generación social de valor.</t>
  </si>
  <si>
    <t>La renta obece a la condición de "dueños del dinero" y tienen altas tasas de interés</t>
  </si>
  <si>
    <t>Ejemplo Histórico: Rasgos de crisis del posfordismo</t>
  </si>
  <si>
    <t>Ej. 4:  Desbalanceo entre sectores e inflación: excedente apropiado parcialmente por el capital productivo y la mayor parte por el capital financiero (hipertrofia de las finanzas)</t>
  </si>
  <si>
    <t>El capital constante aumenta más de lo que rinde en términos de descenso del contenido en valor de la canasta de reproducción de la fuerza de trabajo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</si>
</sst>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#,##0_ ;\-#,##0\ "/>
    <numFmt numFmtId="165" formatCode="0.0"/>
    <numFmt numFmtId="166" formatCode="#,##0.0"/>
  </numFmts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9"/>
      <name val="Calibri"/>
      <family val="2"/>
    </font>
    <font>
      <sz val="11"/>
      <color indexed="8"/>
      <name val="Calibri"/>
      <family val="2"/>
    </font>
    <font>
      <u/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color indexed="8"/>
      <name val="Calibri"/>
      <family val="2"/>
    </font>
    <font>
      <sz val="10"/>
      <name val="Calibri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2" borderId="0" applyNumberFormat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6" fillId="2" borderId="0" xfId="3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9" fontId="4" fillId="0" borderId="13" xfId="2" applyFont="1" applyFill="1" applyBorder="1" applyAlignment="1">
      <alignment horizontal="center" vertical="center"/>
    </xf>
    <xf numFmtId="164" fontId="4" fillId="0" borderId="13" xfId="1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1" fontId="4" fillId="3" borderId="10" xfId="0" applyNumberFormat="1" applyFont="1" applyFill="1" applyBorder="1" applyAlignment="1">
      <alignment horizontal="center" vertical="center"/>
    </xf>
    <xf numFmtId="1" fontId="4" fillId="0" borderId="16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/>
    </xf>
    <xf numFmtId="9" fontId="6" fillId="4" borderId="0" xfId="2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 wrapText="1"/>
    </xf>
    <xf numFmtId="1" fontId="0" fillId="0" borderId="19" xfId="0" applyNumberForma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vertical="center"/>
    </xf>
    <xf numFmtId="165" fontId="4" fillId="0" borderId="16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0" fillId="0" borderId="21" xfId="0" applyFill="1" applyBorder="1" applyAlignment="1">
      <alignment vertical="center" wrapText="1"/>
    </xf>
    <xf numFmtId="165" fontId="0" fillId="0" borderId="21" xfId="0" applyNumberFormat="1" applyFill="1" applyBorder="1" applyAlignment="1">
      <alignment vertical="center" wrapText="1"/>
    </xf>
    <xf numFmtId="1" fontId="0" fillId="0" borderId="21" xfId="0" applyNumberFormat="1" applyFill="1" applyBorder="1" applyAlignment="1">
      <alignment vertical="center" wrapText="1"/>
    </xf>
    <xf numFmtId="0" fontId="0" fillId="0" borderId="19" xfId="0" quotePrefix="1" applyFill="1" applyBorder="1" applyAlignment="1">
      <alignment horizontal="center" vertical="center"/>
    </xf>
    <xf numFmtId="165" fontId="4" fillId="3" borderId="10" xfId="0" applyNumberFormat="1" applyFont="1" applyFill="1" applyBorder="1" applyAlignment="1">
      <alignment horizontal="center" vertical="center"/>
    </xf>
    <xf numFmtId="165" fontId="4" fillId="3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9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10" fillId="0" borderId="0" xfId="0" applyFont="1" applyFill="1" applyAlignment="1">
      <alignment horizontal="justify" vertical="center" wrapText="1"/>
    </xf>
    <xf numFmtId="0" fontId="4" fillId="0" borderId="5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vertical="center"/>
    </xf>
    <xf numFmtId="3" fontId="0" fillId="0" borderId="19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1" fontId="11" fillId="0" borderId="0" xfId="3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165" fontId="4" fillId="0" borderId="11" xfId="0" applyNumberFormat="1" applyFont="1" applyFill="1" applyBorder="1" applyAlignment="1">
      <alignment horizontal="center" vertical="center"/>
    </xf>
    <xf numFmtId="165" fontId="4" fillId="0" borderId="14" xfId="0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 wrapText="1"/>
    </xf>
    <xf numFmtId="165" fontId="4" fillId="0" borderId="10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66" fontId="0" fillId="0" borderId="19" xfId="0" applyNumberForma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165" fontId="9" fillId="0" borderId="10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1" fontId="9" fillId="0" borderId="10" xfId="0" applyNumberFormat="1" applyFont="1" applyFill="1" applyBorder="1" applyAlignment="1">
      <alignment horizontal="center" vertical="center"/>
    </xf>
    <xf numFmtId="10" fontId="4" fillId="0" borderId="13" xfId="2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165" fontId="0" fillId="0" borderId="0" xfId="0" applyNumberFormat="1" applyFill="1" applyBorder="1" applyAlignment="1">
      <alignment horizontal="center" vertical="center"/>
    </xf>
    <xf numFmtId="165" fontId="0" fillId="0" borderId="19" xfId="0" applyNumberFormat="1" applyFill="1" applyBorder="1" applyAlignment="1">
      <alignment horizontal="center" vertical="center"/>
    </xf>
  </cellXfs>
  <cellStyles count="6">
    <cellStyle name="Énfasis1" xfId="3" builtinId="29"/>
    <cellStyle name="Millares" xfId="1" builtinId="3"/>
    <cellStyle name="Millares 3" xfId="4"/>
    <cellStyle name="Normal" xfId="0" builtinId="0"/>
    <cellStyle name="Porcentual" xfId="2" builtinId="5"/>
    <cellStyle name="Porcentu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41"/>
  <sheetViews>
    <sheetView tabSelected="1" zoomScale="85" workbookViewId="0">
      <pane xSplit="5" ySplit="2" topLeftCell="F21" activePane="bottomRight" state="frozen"/>
      <selection activeCell="B29" sqref="B29"/>
      <selection pane="topRight" activeCell="B29" sqref="B29"/>
      <selection pane="bottomLeft" activeCell="B29" sqref="B29"/>
      <selection pane="bottomRight" activeCell="B29" sqref="B29"/>
    </sheetView>
  </sheetViews>
  <sheetFormatPr baseColWidth="10" defaultRowHeight="15"/>
  <cols>
    <col min="1" max="1" width="51.28515625" style="70" customWidth="1"/>
    <col min="2" max="2" width="17" style="2" customWidth="1"/>
    <col min="3" max="3" width="5.42578125" style="2" bestFit="1" customWidth="1"/>
    <col min="4" max="4" width="7.85546875" style="2" bestFit="1" customWidth="1"/>
    <col min="5" max="5" width="1.85546875" style="2" customWidth="1"/>
    <col min="6" max="6" width="1.7109375" style="3" customWidth="1"/>
    <col min="7" max="7" width="6.85546875" style="2" customWidth="1"/>
    <col min="8" max="8" width="2" style="2" customWidth="1"/>
    <col min="9" max="9" width="7.7109375" style="2" customWidth="1"/>
    <col min="10" max="10" width="3.85546875" style="2" customWidth="1"/>
    <col min="11" max="11" width="6.5703125" style="2" customWidth="1"/>
    <col min="12" max="12" width="6.85546875" style="3" customWidth="1"/>
    <col min="13" max="13" width="7.140625" style="2" customWidth="1"/>
    <col min="14" max="14" width="8.5703125" style="2" customWidth="1"/>
    <col min="15" max="15" width="8.7109375" style="2" customWidth="1"/>
    <col min="16" max="16" width="3.140625" style="2" customWidth="1"/>
    <col min="17" max="17" width="2.7109375" style="2" customWidth="1"/>
    <col min="18" max="18" width="4.28515625" style="2" customWidth="1"/>
    <col min="19" max="19" width="2" style="2" bestFit="1" customWidth="1"/>
    <col min="20" max="20" width="5.42578125" style="2" customWidth="1"/>
    <col min="21" max="21" width="3" style="2" bestFit="1" customWidth="1"/>
    <col min="22" max="22" width="2" style="2" bestFit="1" customWidth="1"/>
    <col min="23" max="23" width="4" style="2" bestFit="1" customWidth="1"/>
    <col min="24" max="24" width="3.7109375" style="2" customWidth="1"/>
    <col min="25" max="25" width="5.140625" style="2" customWidth="1"/>
    <col min="26" max="26" width="4.85546875" style="2" bestFit="1" customWidth="1"/>
    <col min="27" max="27" width="2.42578125" style="2" bestFit="1" customWidth="1"/>
    <col min="28" max="28" width="4" style="2" bestFit="1" customWidth="1"/>
    <col min="29" max="29" width="2" style="2" bestFit="1" customWidth="1"/>
    <col min="30" max="30" width="3.28515625" style="2" customWidth="1"/>
    <col min="31" max="31" width="2.42578125" style="2" customWidth="1"/>
    <col min="32" max="32" width="5.85546875" style="2" customWidth="1"/>
    <col min="34" max="35" width="11.42578125" style="2"/>
    <col min="36" max="36" width="12.5703125" style="2" bestFit="1" customWidth="1"/>
    <col min="37" max="16384" width="11.42578125" style="2"/>
  </cols>
  <sheetData>
    <row r="1" spans="1:32" ht="19.5" thickBot="1">
      <c r="A1" s="1" t="s">
        <v>0</v>
      </c>
    </row>
    <row r="2" spans="1:32" ht="48" customHeight="1" thickBot="1">
      <c r="A2" s="4" t="s">
        <v>1</v>
      </c>
      <c r="B2" s="5" t="s">
        <v>2</v>
      </c>
      <c r="C2" s="6"/>
      <c r="D2" s="6"/>
      <c r="E2" s="7"/>
      <c r="F2" s="5" t="s">
        <v>3</v>
      </c>
      <c r="G2" s="6"/>
      <c r="H2" s="6"/>
      <c r="I2" s="6"/>
      <c r="J2" s="6"/>
      <c r="K2" s="6"/>
      <c r="L2" s="8" t="s">
        <v>4</v>
      </c>
      <c r="M2" s="9"/>
      <c r="N2" s="9"/>
      <c r="O2" s="10"/>
      <c r="P2" s="8" t="s">
        <v>5</v>
      </c>
      <c r="Q2" s="9"/>
      <c r="R2" s="9"/>
      <c r="S2" s="9"/>
      <c r="T2" s="10"/>
      <c r="U2" s="8" t="s">
        <v>6</v>
      </c>
      <c r="V2" s="9"/>
      <c r="W2" s="9"/>
      <c r="X2" s="9"/>
      <c r="Y2" s="10"/>
      <c r="Z2" s="8" t="s">
        <v>7</v>
      </c>
      <c r="AA2" s="9"/>
      <c r="AB2" s="9"/>
      <c r="AC2" s="9"/>
      <c r="AD2" s="9"/>
      <c r="AE2" s="9"/>
      <c r="AF2" s="10"/>
    </row>
    <row r="3" spans="1:32" ht="15.75">
      <c r="A3" s="11" t="s">
        <v>8</v>
      </c>
      <c r="B3" s="12"/>
      <c r="C3" s="13"/>
      <c r="D3" s="13"/>
      <c r="E3" s="13"/>
      <c r="F3" s="12"/>
      <c r="G3" s="13"/>
      <c r="H3" s="13"/>
      <c r="I3" s="13"/>
      <c r="J3" s="13"/>
      <c r="K3" s="13"/>
      <c r="L3" s="12"/>
      <c r="M3" s="13"/>
      <c r="N3" s="13"/>
      <c r="O3" s="13"/>
      <c r="P3" s="12"/>
      <c r="Q3" s="13"/>
      <c r="R3" s="13"/>
      <c r="S3" s="13"/>
      <c r="T3" s="14"/>
      <c r="U3" s="12"/>
      <c r="V3" s="13"/>
      <c r="W3" s="13"/>
      <c r="X3" s="13"/>
      <c r="Y3" s="14"/>
      <c r="Z3" s="12"/>
      <c r="AA3" s="13"/>
      <c r="AB3" s="13"/>
      <c r="AC3" s="13"/>
      <c r="AD3" s="13"/>
      <c r="AE3" s="13"/>
      <c r="AF3" s="14"/>
    </row>
    <row r="4" spans="1:32" s="26" customFormat="1" ht="12.75">
      <c r="A4" s="15"/>
      <c r="B4" s="16" t="s">
        <v>9</v>
      </c>
      <c r="C4" s="17">
        <v>2</v>
      </c>
      <c r="D4" s="18" t="s">
        <v>10</v>
      </c>
      <c r="E4" s="18"/>
      <c r="F4" s="19"/>
      <c r="G4" s="20" t="s">
        <v>11</v>
      </c>
      <c r="H4" s="18"/>
      <c r="I4" s="21">
        <f>+M4/N4*C6</f>
        <v>3</v>
      </c>
      <c r="J4" s="22">
        <f>+C6</f>
        <v>8</v>
      </c>
      <c r="K4" s="23" t="s">
        <v>12</v>
      </c>
      <c r="L4" s="19"/>
      <c r="M4" s="24">
        <f>+N4-M6</f>
        <v>6</v>
      </c>
      <c r="N4" s="22">
        <f>+C4*C6</f>
        <v>16</v>
      </c>
      <c r="O4" s="23" t="s">
        <v>13</v>
      </c>
      <c r="P4" s="19"/>
      <c r="Q4" s="18"/>
      <c r="R4" s="18"/>
      <c r="S4" s="18"/>
      <c r="T4" s="25"/>
      <c r="U4" s="19"/>
      <c r="V4" s="18"/>
      <c r="W4" s="18"/>
      <c r="X4" s="18"/>
      <c r="Y4" s="25"/>
      <c r="Z4" s="19"/>
      <c r="AA4" s="18"/>
      <c r="AB4" s="18"/>
      <c r="AC4" s="18"/>
      <c r="AD4" s="18"/>
      <c r="AE4" s="18"/>
      <c r="AF4" s="25"/>
    </row>
    <row r="5" spans="1:32" s="26" customFormat="1" ht="12.75">
      <c r="A5" s="15"/>
      <c r="B5" s="19" t="s">
        <v>14</v>
      </c>
      <c r="C5" s="17">
        <v>30</v>
      </c>
      <c r="D5" s="18" t="s">
        <v>12</v>
      </c>
      <c r="E5" s="18"/>
      <c r="F5" s="19"/>
      <c r="G5" s="20"/>
      <c r="H5" s="18"/>
      <c r="I5" s="27"/>
      <c r="J5" s="22"/>
      <c r="K5" s="23"/>
      <c r="L5" s="19"/>
      <c r="M5" s="24"/>
      <c r="N5" s="22"/>
      <c r="O5" s="23"/>
      <c r="P5" s="28" t="s">
        <v>11</v>
      </c>
      <c r="Q5" s="29" t="s">
        <v>15</v>
      </c>
      <c r="R5" s="30">
        <f>+I4</f>
        <v>3</v>
      </c>
      <c r="S5" s="29" t="s">
        <v>15</v>
      </c>
      <c r="T5" s="31">
        <f>+R5/R6</f>
        <v>0.6</v>
      </c>
      <c r="U5" s="28" t="s">
        <v>16</v>
      </c>
      <c r="V5" s="29" t="s">
        <v>15</v>
      </c>
      <c r="W5" s="30">
        <f>+C5</f>
        <v>30</v>
      </c>
      <c r="X5" s="29" t="s">
        <v>15</v>
      </c>
      <c r="Y5" s="32">
        <f>+W5/W6</f>
        <v>6</v>
      </c>
      <c r="Z5" s="33" t="s">
        <v>17</v>
      </c>
      <c r="AA5" s="29" t="s">
        <v>15</v>
      </c>
      <c r="AB5" s="34">
        <f>+I4</f>
        <v>3</v>
      </c>
      <c r="AC5" s="34"/>
      <c r="AD5" s="34"/>
      <c r="AE5" s="29" t="s">
        <v>15</v>
      </c>
      <c r="AF5" s="31">
        <f>+I4/(I6+AB6)</f>
        <v>8.5714285714285715E-2</v>
      </c>
    </row>
    <row r="6" spans="1:32" s="26" customFormat="1" ht="12.75">
      <c r="A6" s="15"/>
      <c r="B6" s="16" t="s">
        <v>18</v>
      </c>
      <c r="C6" s="17">
        <v>8</v>
      </c>
      <c r="D6" s="18" t="s">
        <v>12</v>
      </c>
      <c r="E6" s="18"/>
      <c r="F6" s="19"/>
      <c r="G6" s="35" t="s">
        <v>19</v>
      </c>
      <c r="H6" s="18"/>
      <c r="I6" s="35">
        <f>+M$6/N4*C6</f>
        <v>5</v>
      </c>
      <c r="J6" s="22"/>
      <c r="K6" s="23"/>
      <c r="L6" s="19"/>
      <c r="M6" s="36">
        <f>+C7</f>
        <v>10</v>
      </c>
      <c r="N6" s="22"/>
      <c r="O6" s="23"/>
      <c r="P6" s="19" t="s">
        <v>19</v>
      </c>
      <c r="Q6" s="18"/>
      <c r="R6" s="18">
        <f>+I6</f>
        <v>5</v>
      </c>
      <c r="S6" s="18"/>
      <c r="T6" s="25"/>
      <c r="U6" s="19" t="s">
        <v>19</v>
      </c>
      <c r="V6" s="18"/>
      <c r="W6" s="18">
        <f>+I6</f>
        <v>5</v>
      </c>
      <c r="X6" s="18"/>
      <c r="Y6" s="25"/>
      <c r="Z6" s="19" t="s">
        <v>20</v>
      </c>
      <c r="AA6" s="18"/>
      <c r="AB6" s="18">
        <f>+C5</f>
        <v>30</v>
      </c>
      <c r="AC6" s="29" t="s">
        <v>21</v>
      </c>
      <c r="AD6" s="18">
        <f>+I6</f>
        <v>5</v>
      </c>
      <c r="AE6" s="18"/>
      <c r="AF6" s="25"/>
    </row>
    <row r="7" spans="1:32" s="26" customFormat="1" ht="25.5">
      <c r="A7" s="15"/>
      <c r="B7" s="16" t="s">
        <v>22</v>
      </c>
      <c r="C7" s="17">
        <v>10</v>
      </c>
      <c r="D7" s="18" t="s">
        <v>13</v>
      </c>
      <c r="E7" s="18"/>
      <c r="F7" s="19"/>
      <c r="G7" s="35"/>
      <c r="H7" s="18"/>
      <c r="I7" s="35"/>
      <c r="J7" s="22"/>
      <c r="K7" s="23"/>
      <c r="L7" s="19"/>
      <c r="M7" s="36"/>
      <c r="N7" s="22"/>
      <c r="O7" s="23"/>
      <c r="P7" s="19"/>
      <c r="Q7" s="18"/>
      <c r="R7" s="18"/>
      <c r="S7" s="18"/>
      <c r="T7" s="25"/>
      <c r="U7" s="19"/>
      <c r="V7" s="18"/>
      <c r="W7" s="18"/>
      <c r="X7" s="18"/>
      <c r="Y7" s="25"/>
      <c r="Z7" s="19"/>
      <c r="AA7" s="18"/>
      <c r="AB7" s="18"/>
      <c r="AC7" s="18"/>
      <c r="AD7" s="18"/>
      <c r="AE7" s="18"/>
      <c r="AF7" s="25"/>
    </row>
    <row r="8" spans="1:32" s="26" customFormat="1" ht="12.75">
      <c r="A8" s="15"/>
      <c r="B8" s="16" t="s">
        <v>23</v>
      </c>
      <c r="C8" s="18">
        <f>+J4/N4*60</f>
        <v>30</v>
      </c>
      <c r="D8" s="18" t="s">
        <v>24</v>
      </c>
      <c r="E8" s="18"/>
      <c r="F8" s="19"/>
      <c r="G8" s="35"/>
      <c r="H8" s="18"/>
      <c r="I8" s="35"/>
      <c r="J8" s="22"/>
      <c r="K8" s="23"/>
      <c r="L8" s="19"/>
      <c r="M8" s="36"/>
      <c r="N8" s="22"/>
      <c r="O8" s="23"/>
      <c r="P8" s="19"/>
      <c r="Q8" s="18"/>
      <c r="R8" s="18"/>
      <c r="S8" s="18"/>
      <c r="T8" s="25"/>
      <c r="U8" s="19"/>
      <c r="V8" s="18"/>
      <c r="W8" s="18"/>
      <c r="X8" s="18"/>
      <c r="Y8" s="25"/>
      <c r="Z8" s="19"/>
      <c r="AA8" s="18"/>
      <c r="AB8" s="18"/>
      <c r="AC8" s="18"/>
      <c r="AD8" s="18"/>
      <c r="AE8" s="18"/>
      <c r="AF8" s="25"/>
    </row>
    <row r="9" spans="1:32" ht="15.75" thickBot="1">
      <c r="A9" s="37"/>
      <c r="B9" s="38"/>
      <c r="C9" s="39"/>
      <c r="D9" s="39"/>
      <c r="E9" s="39"/>
      <c r="F9" s="38"/>
      <c r="G9" s="40"/>
      <c r="H9" s="39"/>
      <c r="I9" s="40"/>
      <c r="J9" s="40"/>
      <c r="K9" s="39"/>
      <c r="L9" s="38"/>
      <c r="M9" s="40"/>
      <c r="N9" s="40"/>
      <c r="O9" s="39"/>
      <c r="P9" s="38"/>
      <c r="Q9" s="39"/>
      <c r="R9" s="39"/>
      <c r="S9" s="39"/>
      <c r="T9" s="41"/>
      <c r="U9" s="38"/>
      <c r="V9" s="39"/>
      <c r="W9" s="39"/>
      <c r="X9" s="39"/>
      <c r="Y9" s="41"/>
      <c r="Z9" s="38"/>
      <c r="AA9" s="39"/>
      <c r="AB9" s="39"/>
      <c r="AC9" s="39"/>
      <c r="AD9" s="39"/>
      <c r="AE9" s="39"/>
      <c r="AF9" s="41"/>
    </row>
    <row r="10" spans="1:32" ht="15.75">
      <c r="A10" s="12" t="s">
        <v>25</v>
      </c>
      <c r="C10" s="13"/>
      <c r="D10" s="13"/>
      <c r="E10" s="13"/>
      <c r="F10" s="12"/>
      <c r="G10" s="13"/>
      <c r="H10" s="13"/>
      <c r="I10" s="13"/>
      <c r="J10" s="13"/>
      <c r="K10" s="13"/>
      <c r="L10" s="12"/>
      <c r="M10" s="13"/>
      <c r="N10" s="13"/>
      <c r="O10" s="13"/>
      <c r="P10" s="12"/>
      <c r="Q10" s="13"/>
      <c r="R10" s="13"/>
      <c r="S10" s="13"/>
      <c r="T10" s="14"/>
      <c r="U10" s="12"/>
      <c r="V10" s="13"/>
      <c r="W10" s="13"/>
      <c r="X10" s="13"/>
      <c r="Y10" s="14"/>
      <c r="Z10" s="12"/>
      <c r="AA10" s="13"/>
      <c r="AB10" s="13"/>
      <c r="AC10" s="13"/>
      <c r="AD10" s="13"/>
      <c r="AE10" s="13"/>
      <c r="AF10" s="14"/>
    </row>
    <row r="11" spans="1:32" s="26" customFormat="1" ht="12.75">
      <c r="A11" s="42" t="s">
        <v>26</v>
      </c>
      <c r="B11" s="16" t="s">
        <v>9</v>
      </c>
      <c r="C11" s="17">
        <v>2</v>
      </c>
      <c r="D11" s="18" t="s">
        <v>10</v>
      </c>
      <c r="E11" s="18"/>
      <c r="F11" s="19"/>
      <c r="G11" s="20" t="s">
        <v>11</v>
      </c>
      <c r="H11" s="18"/>
      <c r="I11" s="21">
        <f>+M11/N11*C13</f>
        <v>5</v>
      </c>
      <c r="J11" s="22">
        <f>+C13</f>
        <v>10</v>
      </c>
      <c r="K11" s="23" t="s">
        <v>12</v>
      </c>
      <c r="L11" s="19"/>
      <c r="M11" s="43">
        <f>+N11-M13</f>
        <v>10</v>
      </c>
      <c r="N11" s="22">
        <f>+C11*C13</f>
        <v>20</v>
      </c>
      <c r="O11" s="23" t="s">
        <v>13</v>
      </c>
      <c r="P11" s="19"/>
      <c r="Q11" s="18"/>
      <c r="R11" s="18"/>
      <c r="S11" s="18"/>
      <c r="T11" s="25"/>
      <c r="U11" s="19"/>
      <c r="V11" s="18"/>
      <c r="W11" s="18"/>
      <c r="X11" s="18"/>
      <c r="Y11" s="25"/>
      <c r="Z11" s="19"/>
      <c r="AA11" s="18"/>
      <c r="AB11" s="18"/>
      <c r="AC11" s="18"/>
      <c r="AD11" s="18"/>
      <c r="AE11" s="18"/>
      <c r="AF11" s="25"/>
    </row>
    <row r="12" spans="1:32" s="26" customFormat="1" ht="12.75">
      <c r="A12" s="42" t="s">
        <v>27</v>
      </c>
      <c r="B12" s="19" t="s">
        <v>14</v>
      </c>
      <c r="C12" s="17">
        <v>30</v>
      </c>
      <c r="D12" s="18" t="s">
        <v>12</v>
      </c>
      <c r="E12" s="18"/>
      <c r="F12" s="19"/>
      <c r="G12" s="20"/>
      <c r="H12" s="18"/>
      <c r="I12" s="27"/>
      <c r="J12" s="22"/>
      <c r="K12" s="23"/>
      <c r="L12" s="19"/>
      <c r="M12" s="43"/>
      <c r="N12" s="22"/>
      <c r="O12" s="23"/>
      <c r="P12" s="28" t="s">
        <v>11</v>
      </c>
      <c r="Q12" s="29" t="s">
        <v>15</v>
      </c>
      <c r="R12" s="44">
        <f>+I11</f>
        <v>5</v>
      </c>
      <c r="S12" s="29" t="s">
        <v>15</v>
      </c>
      <c r="T12" s="31">
        <f>+R12/R13</f>
        <v>1</v>
      </c>
      <c r="U12" s="28" t="s">
        <v>16</v>
      </c>
      <c r="V12" s="29" t="s">
        <v>15</v>
      </c>
      <c r="W12" s="30">
        <f>+C12</f>
        <v>30</v>
      </c>
      <c r="X12" s="29" t="s">
        <v>15</v>
      </c>
      <c r="Y12" s="32">
        <f>+W12/W13</f>
        <v>6</v>
      </c>
      <c r="Z12" s="33" t="s">
        <v>17</v>
      </c>
      <c r="AA12" s="29" t="s">
        <v>15</v>
      </c>
      <c r="AB12" s="34">
        <f>+I11</f>
        <v>5</v>
      </c>
      <c r="AC12" s="34"/>
      <c r="AD12" s="34"/>
      <c r="AE12" s="29" t="s">
        <v>15</v>
      </c>
      <c r="AF12" s="31">
        <f>+I11/(I13+AB13)</f>
        <v>0.14285714285714285</v>
      </c>
    </row>
    <row r="13" spans="1:32" s="26" customFormat="1" ht="12.75">
      <c r="A13" s="42" t="s">
        <v>28</v>
      </c>
      <c r="B13" s="16" t="s">
        <v>18</v>
      </c>
      <c r="C13" s="17">
        <v>10</v>
      </c>
      <c r="D13" s="18" t="s">
        <v>12</v>
      </c>
      <c r="E13" s="18"/>
      <c r="F13" s="19"/>
      <c r="G13" s="35" t="s">
        <v>19</v>
      </c>
      <c r="H13" s="18"/>
      <c r="I13" s="35">
        <f>+M$13/N11*C13</f>
        <v>5</v>
      </c>
      <c r="J13" s="22"/>
      <c r="K13" s="23"/>
      <c r="L13" s="19"/>
      <c r="M13" s="45">
        <f>+C15</f>
        <v>10</v>
      </c>
      <c r="N13" s="22"/>
      <c r="O13" s="23"/>
      <c r="P13" s="19" t="s">
        <v>19</v>
      </c>
      <c r="Q13" s="18"/>
      <c r="R13" s="46">
        <f>+I13</f>
        <v>5</v>
      </c>
      <c r="S13" s="18"/>
      <c r="T13" s="25"/>
      <c r="U13" s="19" t="s">
        <v>19</v>
      </c>
      <c r="V13" s="18"/>
      <c r="W13" s="18">
        <f>+I13</f>
        <v>5</v>
      </c>
      <c r="X13" s="18"/>
      <c r="Y13" s="25"/>
      <c r="Z13" s="19" t="s">
        <v>20</v>
      </c>
      <c r="AA13" s="18"/>
      <c r="AB13" s="18">
        <f>+C12</f>
        <v>30</v>
      </c>
      <c r="AC13" s="29" t="s">
        <v>21</v>
      </c>
      <c r="AD13" s="18">
        <f>+I13</f>
        <v>5</v>
      </c>
      <c r="AE13" s="18"/>
      <c r="AF13" s="25"/>
    </row>
    <row r="14" spans="1:32" s="26" customFormat="1" ht="38.25">
      <c r="A14" s="42" t="s">
        <v>29</v>
      </c>
      <c r="B14" s="16" t="s">
        <v>30</v>
      </c>
      <c r="C14" s="47">
        <v>0</v>
      </c>
      <c r="D14" s="18"/>
      <c r="E14" s="18"/>
      <c r="F14" s="19"/>
      <c r="G14" s="35"/>
      <c r="H14" s="18"/>
      <c r="I14" s="35"/>
      <c r="J14" s="22"/>
      <c r="K14" s="23"/>
      <c r="L14" s="19"/>
      <c r="M14" s="45"/>
      <c r="N14" s="22"/>
      <c r="O14" s="23"/>
      <c r="P14" s="19"/>
      <c r="Q14" s="18"/>
      <c r="R14" s="18"/>
      <c r="S14" s="18"/>
      <c r="T14" s="25"/>
      <c r="U14" s="48" t="str">
        <f>IF(Y12&gt;$Y$5,"Aumenta la composición orgánica","Disminuye la composición orgánica")</f>
        <v>Disminuye la composición orgánica</v>
      </c>
      <c r="V14" s="49"/>
      <c r="W14" s="49"/>
      <c r="X14" s="49"/>
      <c r="Y14" s="50"/>
      <c r="Z14" s="51" t="str">
        <f>IF(AF12&gt;$AF$5,"Aumenta la tasa de ganancia","Disminuye la tasa de ganancia")</f>
        <v>Aumenta la tasa de ganancia</v>
      </c>
      <c r="AA14" s="52"/>
      <c r="AB14" s="52"/>
      <c r="AC14" s="52"/>
      <c r="AD14" s="52"/>
      <c r="AE14" s="52"/>
      <c r="AF14" s="53"/>
    </row>
    <row r="15" spans="1:32" s="26" customFormat="1" ht="25.5">
      <c r="A15" s="42" t="s">
        <v>31</v>
      </c>
      <c r="B15" s="16" t="s">
        <v>22</v>
      </c>
      <c r="C15" s="17">
        <f>+$M$6+(C14*(N11-$N$4))</f>
        <v>10</v>
      </c>
      <c r="D15" s="18" t="s">
        <v>13</v>
      </c>
      <c r="E15" s="18"/>
      <c r="F15" s="19"/>
      <c r="G15" s="35"/>
      <c r="H15" s="18"/>
      <c r="I15" s="35"/>
      <c r="J15" s="22"/>
      <c r="K15" s="23"/>
      <c r="L15" s="19"/>
      <c r="M15" s="45"/>
      <c r="N15" s="22"/>
      <c r="O15" s="23"/>
      <c r="P15" s="19"/>
      <c r="Q15" s="18"/>
      <c r="R15" s="18"/>
      <c r="S15" s="18"/>
      <c r="T15" s="25"/>
      <c r="U15" s="48"/>
      <c r="V15" s="49"/>
      <c r="W15" s="49"/>
      <c r="X15" s="49"/>
      <c r="Y15" s="50"/>
      <c r="Z15" s="19"/>
      <c r="AA15" s="18"/>
      <c r="AB15" s="18"/>
      <c r="AC15" s="18"/>
      <c r="AD15" s="18"/>
      <c r="AE15" s="18"/>
      <c r="AF15" s="25"/>
    </row>
    <row r="16" spans="1:32" s="26" customFormat="1" ht="12.75">
      <c r="A16" s="42" t="s">
        <v>32</v>
      </c>
      <c r="B16" s="16" t="s">
        <v>23</v>
      </c>
      <c r="C16" s="18">
        <f>+J11/N11*60</f>
        <v>30</v>
      </c>
      <c r="D16" s="18" t="s">
        <v>24</v>
      </c>
      <c r="E16" s="18"/>
      <c r="F16" s="19"/>
      <c r="G16" s="35"/>
      <c r="H16" s="18"/>
      <c r="I16" s="35"/>
      <c r="J16" s="22"/>
      <c r="K16" s="23"/>
      <c r="L16" s="19"/>
      <c r="M16" s="45"/>
      <c r="N16" s="22"/>
      <c r="O16" s="23"/>
      <c r="P16" s="19"/>
      <c r="Q16" s="18"/>
      <c r="R16" s="18"/>
      <c r="S16" s="18"/>
      <c r="T16" s="25"/>
      <c r="U16" s="19"/>
      <c r="V16" s="18"/>
      <c r="W16" s="18"/>
      <c r="X16" s="18"/>
      <c r="Y16" s="25"/>
      <c r="Z16" s="19"/>
      <c r="AA16" s="18"/>
      <c r="AB16" s="18"/>
      <c r="AC16" s="18"/>
      <c r="AD16" s="18"/>
      <c r="AE16" s="18"/>
      <c r="AF16" s="25"/>
    </row>
    <row r="17" spans="1:32" ht="39" thickBot="1">
      <c r="A17" s="54" t="s">
        <v>33</v>
      </c>
      <c r="B17" s="38"/>
      <c r="C17" s="39"/>
      <c r="D17" s="39"/>
      <c r="E17" s="39"/>
      <c r="F17" s="38"/>
      <c r="G17" s="39"/>
      <c r="H17" s="39"/>
      <c r="I17" s="39"/>
      <c r="J17" s="39"/>
      <c r="K17" s="39"/>
      <c r="L17" s="38"/>
      <c r="M17" s="55"/>
      <c r="N17" s="39"/>
      <c r="O17" s="39"/>
      <c r="P17" s="38"/>
      <c r="Q17" s="39"/>
      <c r="R17" s="39"/>
      <c r="S17" s="39"/>
      <c r="T17" s="41"/>
      <c r="U17" s="38"/>
      <c r="V17" s="39"/>
      <c r="W17" s="39"/>
      <c r="X17" s="39"/>
      <c r="Y17" s="41"/>
      <c r="Z17" s="38"/>
      <c r="AA17" s="39"/>
      <c r="AB17" s="39"/>
      <c r="AC17" s="39"/>
      <c r="AD17" s="39"/>
      <c r="AE17" s="39"/>
      <c r="AF17" s="41"/>
    </row>
    <row r="18" spans="1:32" s="3" customFormat="1" ht="15.75">
      <c r="A18" s="12" t="s">
        <v>34</v>
      </c>
      <c r="C18" s="13"/>
      <c r="D18" s="13"/>
      <c r="E18" s="13"/>
      <c r="F18" s="12"/>
      <c r="G18" s="13"/>
      <c r="H18" s="13"/>
      <c r="I18" s="13"/>
      <c r="J18" s="13"/>
      <c r="K18" s="13"/>
      <c r="L18" s="12"/>
      <c r="M18" s="56"/>
      <c r="N18" s="13"/>
      <c r="O18" s="13"/>
      <c r="P18" s="12"/>
      <c r="Q18" s="13"/>
      <c r="R18" s="13"/>
      <c r="S18" s="13"/>
      <c r="T18" s="14"/>
      <c r="U18" s="12"/>
      <c r="V18" s="13"/>
      <c r="W18" s="13"/>
      <c r="X18" s="13"/>
      <c r="Y18" s="14"/>
      <c r="Z18" s="12"/>
      <c r="AA18" s="13"/>
      <c r="AB18" s="13"/>
      <c r="AC18" s="13"/>
      <c r="AD18" s="13"/>
      <c r="AE18" s="13"/>
      <c r="AF18" s="14"/>
    </row>
    <row r="19" spans="1:32" s="26" customFormat="1" ht="12.75">
      <c r="A19" s="42" t="s">
        <v>35</v>
      </c>
      <c r="B19" s="16" t="s">
        <v>9</v>
      </c>
      <c r="C19" s="17">
        <v>4</v>
      </c>
      <c r="D19" s="18" t="s">
        <v>10</v>
      </c>
      <c r="E19" s="18"/>
      <c r="F19" s="19"/>
      <c r="G19" s="20" t="s">
        <v>11</v>
      </c>
      <c r="H19" s="18"/>
      <c r="I19" s="21">
        <f>+M19/N19*C21</f>
        <v>5.5</v>
      </c>
      <c r="J19" s="22">
        <f>+C21</f>
        <v>8</v>
      </c>
      <c r="K19" s="23" t="s">
        <v>12</v>
      </c>
      <c r="L19" s="19"/>
      <c r="M19" s="43">
        <f>+N19-M21</f>
        <v>22</v>
      </c>
      <c r="N19" s="22">
        <f>+C19*C21</f>
        <v>32</v>
      </c>
      <c r="O19" s="23" t="s">
        <v>13</v>
      </c>
      <c r="P19" s="19"/>
      <c r="Q19" s="18"/>
      <c r="R19" s="18"/>
      <c r="S19" s="18"/>
      <c r="T19" s="25"/>
      <c r="U19" s="19"/>
      <c r="V19" s="18"/>
      <c r="W19" s="18"/>
      <c r="X19" s="18"/>
      <c r="Y19" s="25"/>
      <c r="Z19" s="19"/>
      <c r="AA19" s="18"/>
      <c r="AB19" s="18"/>
      <c r="AC19" s="18"/>
      <c r="AD19" s="18"/>
      <c r="AE19" s="18"/>
      <c r="AF19" s="25"/>
    </row>
    <row r="20" spans="1:32" s="26" customFormat="1" ht="12.75">
      <c r="A20" s="42" t="s">
        <v>27</v>
      </c>
      <c r="B20" s="19" t="s">
        <v>14</v>
      </c>
      <c r="C20" s="17">
        <v>30</v>
      </c>
      <c r="D20" s="18" t="s">
        <v>12</v>
      </c>
      <c r="E20" s="18"/>
      <c r="F20" s="19"/>
      <c r="G20" s="20"/>
      <c r="H20" s="18"/>
      <c r="I20" s="27"/>
      <c r="J20" s="22"/>
      <c r="K20" s="23"/>
      <c r="L20" s="19"/>
      <c r="M20" s="43"/>
      <c r="N20" s="22"/>
      <c r="O20" s="23"/>
      <c r="P20" s="28" t="s">
        <v>11</v>
      </c>
      <c r="Q20" s="29" t="s">
        <v>15</v>
      </c>
      <c r="R20" s="57">
        <f>+I19</f>
        <v>5.5</v>
      </c>
      <c r="S20" s="29" t="s">
        <v>15</v>
      </c>
      <c r="T20" s="31">
        <f>+R20/R21</f>
        <v>2.2000000000000002</v>
      </c>
      <c r="U20" s="28" t="s">
        <v>16</v>
      </c>
      <c r="V20" s="29" t="s">
        <v>15</v>
      </c>
      <c r="W20" s="30">
        <f>+C20</f>
        <v>30</v>
      </c>
      <c r="X20" s="29" t="s">
        <v>15</v>
      </c>
      <c r="Y20" s="32">
        <f>+W20/W21</f>
        <v>12</v>
      </c>
      <c r="Z20" s="33" t="s">
        <v>17</v>
      </c>
      <c r="AA20" s="29" t="s">
        <v>15</v>
      </c>
      <c r="AB20" s="34">
        <f>+I19</f>
        <v>5.5</v>
      </c>
      <c r="AC20" s="34"/>
      <c r="AD20" s="34"/>
      <c r="AE20" s="29" t="s">
        <v>15</v>
      </c>
      <c r="AF20" s="31">
        <f>+I19/(I21+AB21)</f>
        <v>0.16923076923076924</v>
      </c>
    </row>
    <row r="21" spans="1:32" s="26" customFormat="1" ht="12.75">
      <c r="A21" s="42" t="s">
        <v>36</v>
      </c>
      <c r="B21" s="16" t="s">
        <v>18</v>
      </c>
      <c r="C21" s="17">
        <v>8</v>
      </c>
      <c r="D21" s="18" t="s">
        <v>12</v>
      </c>
      <c r="E21" s="18"/>
      <c r="F21" s="19"/>
      <c r="G21" s="35" t="s">
        <v>19</v>
      </c>
      <c r="H21" s="18"/>
      <c r="I21" s="35">
        <f>+M$21/N19*C21</f>
        <v>2.5</v>
      </c>
      <c r="J21" s="22"/>
      <c r="K21" s="23"/>
      <c r="L21" s="19"/>
      <c r="M21" s="45">
        <f>+C23</f>
        <v>10</v>
      </c>
      <c r="N21" s="22"/>
      <c r="O21" s="23"/>
      <c r="P21" s="19" t="s">
        <v>19</v>
      </c>
      <c r="Q21" s="18"/>
      <c r="R21" s="58">
        <f>+I21</f>
        <v>2.5</v>
      </c>
      <c r="S21" s="18"/>
      <c r="T21" s="25"/>
      <c r="U21" s="19" t="s">
        <v>19</v>
      </c>
      <c r="V21" s="18"/>
      <c r="W21" s="18">
        <f>+I21</f>
        <v>2.5</v>
      </c>
      <c r="X21" s="18"/>
      <c r="Y21" s="25"/>
      <c r="Z21" s="19" t="s">
        <v>20</v>
      </c>
      <c r="AA21" s="18"/>
      <c r="AB21" s="18">
        <f>+C20</f>
        <v>30</v>
      </c>
      <c r="AC21" s="29" t="s">
        <v>21</v>
      </c>
      <c r="AD21" s="59">
        <f>+I21</f>
        <v>2.5</v>
      </c>
      <c r="AE21" s="18"/>
      <c r="AF21" s="25"/>
    </row>
    <row r="22" spans="1:32" s="26" customFormat="1" ht="38.25">
      <c r="A22" s="42" t="s">
        <v>29</v>
      </c>
      <c r="B22" s="16" t="s">
        <v>30</v>
      </c>
      <c r="C22" s="47">
        <v>0</v>
      </c>
      <c r="D22" s="18"/>
      <c r="E22" s="18"/>
      <c r="F22" s="19"/>
      <c r="G22" s="35"/>
      <c r="H22" s="18"/>
      <c r="I22" s="35"/>
      <c r="J22" s="22"/>
      <c r="K22" s="23"/>
      <c r="L22" s="19"/>
      <c r="M22" s="45"/>
      <c r="N22" s="22"/>
      <c r="O22" s="23"/>
      <c r="P22" s="19"/>
      <c r="Q22" s="18"/>
      <c r="R22" s="18"/>
      <c r="S22" s="18"/>
      <c r="T22" s="25"/>
      <c r="U22" s="48" t="str">
        <f>IF(Y20&gt;$Y$5,"Aumenta la composición orgánica","Disminuye la composición orgánica")</f>
        <v>Aumenta la composición orgánica</v>
      </c>
      <c r="V22" s="49"/>
      <c r="W22" s="49"/>
      <c r="X22" s="49"/>
      <c r="Y22" s="50"/>
      <c r="Z22" s="51" t="str">
        <f>IF(AF20&gt;$AF$5,"Aumenta la tasa de ganancia","Disminuye la tasa de ganancia")</f>
        <v>Aumenta la tasa de ganancia</v>
      </c>
      <c r="AA22" s="52"/>
      <c r="AB22" s="52"/>
      <c r="AC22" s="52"/>
      <c r="AD22" s="52"/>
      <c r="AE22" s="52"/>
      <c r="AF22" s="53"/>
    </row>
    <row r="23" spans="1:32" s="26" customFormat="1" ht="25.5">
      <c r="A23" s="42" t="s">
        <v>31</v>
      </c>
      <c r="B23" s="16" t="s">
        <v>22</v>
      </c>
      <c r="C23" s="18">
        <f>+$M$6+(C22*(N19-$N$4))</f>
        <v>10</v>
      </c>
      <c r="D23" s="18" t="s">
        <v>13</v>
      </c>
      <c r="E23" s="18"/>
      <c r="F23" s="19"/>
      <c r="G23" s="35"/>
      <c r="H23" s="18"/>
      <c r="I23" s="35"/>
      <c r="J23" s="22"/>
      <c r="K23" s="23"/>
      <c r="L23" s="19"/>
      <c r="M23" s="45"/>
      <c r="N23" s="22"/>
      <c r="O23" s="23"/>
      <c r="P23" s="19"/>
      <c r="Q23" s="18"/>
      <c r="R23" s="18"/>
      <c r="S23" s="18"/>
      <c r="T23" s="25"/>
      <c r="U23" s="48"/>
      <c r="V23" s="49"/>
      <c r="W23" s="49"/>
      <c r="X23" s="49"/>
      <c r="Y23" s="50"/>
      <c r="Z23" s="19"/>
      <c r="AA23" s="18"/>
      <c r="AB23" s="18"/>
      <c r="AC23" s="18"/>
      <c r="AD23" s="18"/>
      <c r="AE23" s="18"/>
      <c r="AF23" s="25"/>
    </row>
    <row r="24" spans="1:32" s="26" customFormat="1" ht="12.75">
      <c r="A24" s="42" t="s">
        <v>37</v>
      </c>
      <c r="B24" s="16" t="s">
        <v>23</v>
      </c>
      <c r="C24" s="18">
        <f>+J19/N19*60</f>
        <v>15</v>
      </c>
      <c r="D24" s="18" t="s">
        <v>24</v>
      </c>
      <c r="E24" s="18"/>
      <c r="F24" s="19"/>
      <c r="G24" s="35"/>
      <c r="H24" s="18"/>
      <c r="I24" s="35"/>
      <c r="J24" s="22"/>
      <c r="K24" s="23"/>
      <c r="L24" s="19"/>
      <c r="M24" s="45"/>
      <c r="N24" s="22"/>
      <c r="O24" s="23"/>
      <c r="P24" s="19"/>
      <c r="Q24" s="18"/>
      <c r="R24" s="18"/>
      <c r="S24" s="18"/>
      <c r="T24" s="25"/>
      <c r="U24" s="19"/>
      <c r="V24" s="18"/>
      <c r="W24" s="18"/>
      <c r="X24" s="18"/>
      <c r="Y24" s="25"/>
      <c r="Z24" s="19"/>
      <c r="AA24" s="18"/>
      <c r="AB24" s="18"/>
      <c r="AC24" s="18"/>
      <c r="AD24" s="18"/>
      <c r="AE24" s="18"/>
      <c r="AF24" s="25"/>
    </row>
    <row r="25" spans="1:32" s="3" customFormat="1" ht="39" thickBot="1">
      <c r="A25" s="54" t="s">
        <v>38</v>
      </c>
      <c r="B25" s="38"/>
      <c r="C25" s="39"/>
      <c r="D25" s="39"/>
      <c r="E25" s="39"/>
      <c r="F25" s="38"/>
      <c r="G25" s="60"/>
      <c r="H25" s="39"/>
      <c r="I25" s="61"/>
      <c r="J25" s="40"/>
      <c r="K25" s="39"/>
      <c r="L25" s="38"/>
      <c r="M25" s="62"/>
      <c r="N25" s="40"/>
      <c r="O25" s="39"/>
      <c r="P25" s="38"/>
      <c r="Q25" s="39"/>
      <c r="R25" s="39"/>
      <c r="S25" s="39"/>
      <c r="T25" s="41"/>
      <c r="U25" s="38"/>
      <c r="V25" s="39"/>
      <c r="W25" s="39"/>
      <c r="X25" s="39"/>
      <c r="Y25" s="41"/>
      <c r="Z25" s="38"/>
      <c r="AA25" s="39"/>
      <c r="AB25" s="39"/>
      <c r="AC25" s="63"/>
      <c r="AD25" s="39"/>
      <c r="AE25" s="39"/>
      <c r="AF25" s="41"/>
    </row>
    <row r="26" spans="1:32" s="3" customFormat="1" ht="15.75">
      <c r="A26" s="12" t="s">
        <v>39</v>
      </c>
      <c r="C26" s="13"/>
      <c r="D26" s="13"/>
      <c r="E26" s="13"/>
      <c r="F26" s="12"/>
      <c r="G26" s="13"/>
      <c r="H26" s="13"/>
      <c r="I26" s="13"/>
      <c r="J26" s="13"/>
      <c r="K26" s="13"/>
      <c r="L26" s="12"/>
      <c r="M26" s="56"/>
      <c r="N26" s="13"/>
      <c r="O26" s="13"/>
      <c r="P26" s="12"/>
      <c r="Q26" s="13"/>
      <c r="R26" s="13"/>
      <c r="S26" s="13"/>
      <c r="T26" s="14"/>
      <c r="U26" s="12"/>
      <c r="V26" s="13"/>
      <c r="W26" s="13"/>
      <c r="X26" s="13"/>
      <c r="Y26" s="14"/>
      <c r="Z26" s="12"/>
      <c r="AA26" s="13"/>
      <c r="AB26" s="13"/>
      <c r="AC26" s="13"/>
      <c r="AD26" s="13"/>
      <c r="AE26" s="13"/>
      <c r="AF26" s="14"/>
    </row>
    <row r="27" spans="1:32" s="26" customFormat="1" ht="12.75">
      <c r="A27" s="42" t="s">
        <v>35</v>
      </c>
      <c r="B27" s="16" t="s">
        <v>9</v>
      </c>
      <c r="C27" s="17">
        <v>4</v>
      </c>
      <c r="D27" s="18" t="s">
        <v>10</v>
      </c>
      <c r="E27" s="18"/>
      <c r="F27" s="19"/>
      <c r="G27" s="20" t="s">
        <v>11</v>
      </c>
      <c r="H27" s="18"/>
      <c r="I27" s="20">
        <f>+M27/N27*C29</f>
        <v>3.9000000000000004</v>
      </c>
      <c r="J27" s="22">
        <f>+C29</f>
        <v>8</v>
      </c>
      <c r="K27" s="23" t="s">
        <v>12</v>
      </c>
      <c r="L27" s="19"/>
      <c r="M27" s="64">
        <f>+N27-M29</f>
        <v>15.600000000000001</v>
      </c>
      <c r="N27" s="22">
        <f>+C27*C29</f>
        <v>32</v>
      </c>
      <c r="O27" s="23" t="s">
        <v>13</v>
      </c>
      <c r="P27" s="19"/>
      <c r="Q27" s="18"/>
      <c r="R27" s="18"/>
      <c r="S27" s="18"/>
      <c r="T27" s="25"/>
      <c r="U27" s="19"/>
      <c r="V27" s="18"/>
      <c r="W27" s="18"/>
      <c r="X27" s="18"/>
      <c r="Y27" s="25"/>
      <c r="Z27" s="19"/>
      <c r="AA27" s="18"/>
      <c r="AB27" s="18"/>
      <c r="AC27" s="18"/>
      <c r="AD27" s="18"/>
      <c r="AE27" s="18"/>
      <c r="AF27" s="25"/>
    </row>
    <row r="28" spans="1:32" s="26" customFormat="1" ht="12.75">
      <c r="A28" s="42" t="s">
        <v>27</v>
      </c>
      <c r="B28" s="19" t="s">
        <v>14</v>
      </c>
      <c r="C28" s="17">
        <v>30</v>
      </c>
      <c r="D28" s="18" t="s">
        <v>12</v>
      </c>
      <c r="E28" s="18"/>
      <c r="F28" s="19"/>
      <c r="G28" s="20"/>
      <c r="H28" s="18"/>
      <c r="I28" s="20"/>
      <c r="J28" s="22"/>
      <c r="K28" s="23"/>
      <c r="L28" s="19"/>
      <c r="M28" s="64"/>
      <c r="N28" s="22"/>
      <c r="O28" s="23"/>
      <c r="P28" s="28" t="s">
        <v>11</v>
      </c>
      <c r="Q28" s="29" t="s">
        <v>15</v>
      </c>
      <c r="R28" s="57">
        <f>+I27</f>
        <v>3.9000000000000004</v>
      </c>
      <c r="S28" s="29" t="s">
        <v>15</v>
      </c>
      <c r="T28" s="31">
        <f>+R28/R29</f>
        <v>0.95121951219512213</v>
      </c>
      <c r="U28" s="28" t="s">
        <v>16</v>
      </c>
      <c r="V28" s="29" t="s">
        <v>15</v>
      </c>
      <c r="W28" s="30">
        <f>+C28</f>
        <v>30</v>
      </c>
      <c r="X28" s="29" t="s">
        <v>15</v>
      </c>
      <c r="Y28" s="32">
        <f>+W28/W29</f>
        <v>7.3170731707317076</v>
      </c>
      <c r="Z28" s="33" t="s">
        <v>17</v>
      </c>
      <c r="AA28" s="29" t="s">
        <v>15</v>
      </c>
      <c r="AB28" s="34">
        <f>+I27</f>
        <v>3.9000000000000004</v>
      </c>
      <c r="AC28" s="34"/>
      <c r="AD28" s="34"/>
      <c r="AE28" s="29" t="s">
        <v>15</v>
      </c>
      <c r="AF28" s="31">
        <f>+I27/(I29+AB29)</f>
        <v>0.11436950146627567</v>
      </c>
    </row>
    <row r="29" spans="1:32" s="26" customFormat="1" ht="12.75">
      <c r="A29" s="42" t="s">
        <v>36</v>
      </c>
      <c r="B29" s="16" t="s">
        <v>18</v>
      </c>
      <c r="C29" s="17">
        <v>8</v>
      </c>
      <c r="D29" s="18" t="s">
        <v>12</v>
      </c>
      <c r="E29" s="18"/>
      <c r="F29" s="19"/>
      <c r="G29" s="35" t="s">
        <v>19</v>
      </c>
      <c r="H29" s="18"/>
      <c r="I29" s="35">
        <f>+M$29/N27*C29</f>
        <v>4.0999999999999996</v>
      </c>
      <c r="J29" s="22"/>
      <c r="K29" s="23"/>
      <c r="L29" s="19"/>
      <c r="M29" s="65">
        <f>+C31</f>
        <v>16.399999999999999</v>
      </c>
      <c r="N29" s="22"/>
      <c r="O29" s="23"/>
      <c r="P29" s="19" t="s">
        <v>19</v>
      </c>
      <c r="Q29" s="18"/>
      <c r="R29" s="58">
        <f>+I29</f>
        <v>4.0999999999999996</v>
      </c>
      <c r="S29" s="18"/>
      <c r="T29" s="25"/>
      <c r="U29" s="19" t="s">
        <v>19</v>
      </c>
      <c r="V29" s="18"/>
      <c r="W29" s="18">
        <f>+I29</f>
        <v>4.0999999999999996</v>
      </c>
      <c r="X29" s="18"/>
      <c r="Y29" s="25"/>
      <c r="Z29" s="19" t="s">
        <v>20</v>
      </c>
      <c r="AA29" s="18"/>
      <c r="AB29" s="18">
        <f>+C28</f>
        <v>30</v>
      </c>
      <c r="AC29" s="29" t="s">
        <v>21</v>
      </c>
      <c r="AD29" s="59">
        <f>+I29</f>
        <v>4.0999999999999996</v>
      </c>
      <c r="AE29" s="18"/>
      <c r="AF29" s="25"/>
    </row>
    <row r="30" spans="1:32" s="26" customFormat="1" ht="38.25">
      <c r="A30" s="42" t="s">
        <v>40</v>
      </c>
      <c r="B30" s="16" t="s">
        <v>30</v>
      </c>
      <c r="C30" s="47">
        <v>0.4</v>
      </c>
      <c r="D30" s="18"/>
      <c r="E30" s="18"/>
      <c r="F30" s="19"/>
      <c r="G30" s="35"/>
      <c r="H30" s="18"/>
      <c r="I30" s="35"/>
      <c r="J30" s="22"/>
      <c r="K30" s="23"/>
      <c r="L30" s="19"/>
      <c r="M30" s="65"/>
      <c r="N30" s="22"/>
      <c r="O30" s="23"/>
      <c r="P30" s="19"/>
      <c r="Q30" s="18"/>
      <c r="R30" s="18"/>
      <c r="S30" s="18"/>
      <c r="T30" s="25"/>
      <c r="U30" s="48" t="str">
        <f>IF(Y28&gt;$Y$5,"Aumenta la composición orgánica","Disminuye la composición orgánica")</f>
        <v>Aumenta la composición orgánica</v>
      </c>
      <c r="V30" s="49"/>
      <c r="W30" s="49"/>
      <c r="X30" s="49"/>
      <c r="Y30" s="50"/>
      <c r="Z30" s="48" t="str">
        <f>IF(AF28&gt;$AF$5,"Aumenta la tasa de ganancia","Disminuye la tasa de ganancia")</f>
        <v>Aumenta la tasa de ganancia</v>
      </c>
      <c r="AA30" s="66"/>
      <c r="AB30" s="66"/>
      <c r="AC30" s="66"/>
      <c r="AD30" s="66"/>
      <c r="AE30" s="66"/>
      <c r="AF30" s="67"/>
    </row>
    <row r="31" spans="1:32" s="26" customFormat="1" ht="25.5">
      <c r="A31" s="42" t="s">
        <v>41</v>
      </c>
      <c r="B31" s="16" t="s">
        <v>22</v>
      </c>
      <c r="C31" s="18">
        <f>+$M$6+(C30*(N27-$N$4))</f>
        <v>16.399999999999999</v>
      </c>
      <c r="D31" s="18" t="s">
        <v>13</v>
      </c>
      <c r="E31" s="18"/>
      <c r="F31" s="19"/>
      <c r="G31" s="35"/>
      <c r="H31" s="18"/>
      <c r="I31" s="35"/>
      <c r="J31" s="22"/>
      <c r="K31" s="23"/>
      <c r="L31" s="19"/>
      <c r="M31" s="65"/>
      <c r="N31" s="22"/>
      <c r="O31" s="23"/>
      <c r="P31" s="19"/>
      <c r="Q31" s="18"/>
      <c r="R31" s="18"/>
      <c r="S31" s="18"/>
      <c r="T31" s="25"/>
      <c r="U31" s="48"/>
      <c r="V31" s="49"/>
      <c r="W31" s="49"/>
      <c r="X31" s="49"/>
      <c r="Y31" s="50"/>
      <c r="Z31" s="19"/>
      <c r="AA31" s="18"/>
      <c r="AB31" s="18"/>
      <c r="AC31" s="18"/>
      <c r="AD31" s="18"/>
      <c r="AE31" s="18"/>
      <c r="AF31" s="25"/>
    </row>
    <row r="32" spans="1:32" s="26" customFormat="1" ht="12.75">
      <c r="A32" s="42" t="s">
        <v>37</v>
      </c>
      <c r="B32" s="16" t="s">
        <v>23</v>
      </c>
      <c r="C32" s="18">
        <f>+J27/N27*60</f>
        <v>15</v>
      </c>
      <c r="D32" s="18" t="s">
        <v>24</v>
      </c>
      <c r="E32" s="18"/>
      <c r="F32" s="19"/>
      <c r="G32" s="35"/>
      <c r="H32" s="18"/>
      <c r="I32" s="35"/>
      <c r="J32" s="22"/>
      <c r="K32" s="23"/>
      <c r="L32" s="19"/>
      <c r="M32" s="65"/>
      <c r="N32" s="22"/>
      <c r="O32" s="23"/>
      <c r="P32" s="19"/>
      <c r="Q32" s="18"/>
      <c r="R32" s="18"/>
      <c r="S32" s="18"/>
      <c r="T32" s="25"/>
      <c r="U32" s="19"/>
      <c r="V32" s="18"/>
      <c r="W32" s="18"/>
      <c r="X32" s="18"/>
      <c r="Y32" s="25"/>
      <c r="Z32" s="19"/>
      <c r="AA32" s="18"/>
      <c r="AB32" s="18"/>
      <c r="AC32" s="18"/>
      <c r="AD32" s="18"/>
      <c r="AE32" s="18"/>
      <c r="AF32" s="25"/>
    </row>
    <row r="33" spans="1:32" ht="39" thickBot="1">
      <c r="A33" s="54" t="s">
        <v>42</v>
      </c>
      <c r="B33" s="38"/>
      <c r="C33" s="68"/>
      <c r="D33" s="39"/>
      <c r="E33" s="39"/>
      <c r="F33" s="69"/>
      <c r="G33" s="39"/>
      <c r="H33" s="39"/>
      <c r="I33" s="39"/>
      <c r="J33" s="39"/>
      <c r="K33" s="39"/>
      <c r="L33" s="38"/>
      <c r="M33" s="55"/>
      <c r="N33" s="39"/>
      <c r="O33" s="39"/>
      <c r="P33" s="38"/>
      <c r="Q33" s="39"/>
      <c r="R33" s="39"/>
      <c r="S33" s="39"/>
      <c r="T33" s="41"/>
      <c r="U33" s="38"/>
      <c r="V33" s="39"/>
      <c r="W33" s="39"/>
      <c r="X33" s="39"/>
      <c r="Y33" s="41"/>
      <c r="Z33" s="38"/>
      <c r="AA33" s="39"/>
      <c r="AB33" s="39"/>
      <c r="AC33" s="39"/>
      <c r="AD33" s="39"/>
      <c r="AE33" s="39"/>
      <c r="AF33" s="41"/>
    </row>
    <row r="34" spans="1:32" ht="15.75">
      <c r="A34" s="12" t="s">
        <v>43</v>
      </c>
      <c r="C34" s="13"/>
      <c r="D34" s="13"/>
      <c r="E34" s="13"/>
      <c r="F34" s="12"/>
      <c r="G34" s="13"/>
      <c r="H34" s="13"/>
      <c r="I34" s="13"/>
      <c r="J34" s="13"/>
      <c r="K34" s="13"/>
      <c r="L34" s="12"/>
      <c r="M34" s="56"/>
      <c r="N34" s="13"/>
      <c r="O34" s="13"/>
      <c r="P34" s="12"/>
      <c r="Q34" s="13"/>
      <c r="R34" s="13"/>
      <c r="S34" s="13"/>
      <c r="T34" s="14"/>
      <c r="U34" s="12"/>
      <c r="V34" s="13"/>
      <c r="W34" s="13"/>
      <c r="X34" s="13"/>
      <c r="Y34" s="14"/>
      <c r="Z34" s="12"/>
      <c r="AA34" s="13"/>
      <c r="AB34" s="13"/>
      <c r="AC34" s="13"/>
      <c r="AD34" s="13"/>
      <c r="AE34" s="13"/>
      <c r="AF34" s="14"/>
    </row>
    <row r="35" spans="1:32" s="26" customFormat="1" ht="12.75">
      <c r="A35" s="42" t="s">
        <v>35</v>
      </c>
      <c r="B35" s="16" t="s">
        <v>9</v>
      </c>
      <c r="C35" s="17">
        <v>4</v>
      </c>
      <c r="D35" s="18" t="s">
        <v>10</v>
      </c>
      <c r="E35" s="18"/>
      <c r="F35" s="19"/>
      <c r="G35" s="20" t="s">
        <v>11</v>
      </c>
      <c r="H35" s="18"/>
      <c r="I35" s="20">
        <f>+M35/N35*C37</f>
        <v>1.5</v>
      </c>
      <c r="J35" s="22">
        <f>+C37</f>
        <v>8</v>
      </c>
      <c r="K35" s="23" t="s">
        <v>12</v>
      </c>
      <c r="L35" s="19"/>
      <c r="M35" s="43">
        <f>+N35-M37</f>
        <v>6</v>
      </c>
      <c r="N35" s="22">
        <f>+C35*C37</f>
        <v>32</v>
      </c>
      <c r="O35" s="23" t="s">
        <v>13</v>
      </c>
      <c r="P35" s="19"/>
      <c r="Q35" s="18"/>
      <c r="R35" s="18"/>
      <c r="S35" s="18"/>
      <c r="T35" s="25"/>
      <c r="U35" s="19"/>
      <c r="V35" s="18"/>
      <c r="W35" s="18"/>
      <c r="X35" s="18"/>
      <c r="Y35" s="25"/>
      <c r="Z35" s="19"/>
      <c r="AA35" s="18"/>
      <c r="AB35" s="18"/>
      <c r="AC35" s="18"/>
      <c r="AD35" s="18"/>
      <c r="AE35" s="18"/>
      <c r="AF35" s="25"/>
    </row>
    <row r="36" spans="1:32" s="26" customFormat="1" ht="12.75">
      <c r="A36" s="42" t="s">
        <v>27</v>
      </c>
      <c r="B36" s="19" t="s">
        <v>14</v>
      </c>
      <c r="C36" s="17">
        <v>30</v>
      </c>
      <c r="D36" s="18" t="s">
        <v>12</v>
      </c>
      <c r="E36" s="18"/>
      <c r="F36" s="19"/>
      <c r="G36" s="20"/>
      <c r="H36" s="18"/>
      <c r="I36" s="20"/>
      <c r="J36" s="22"/>
      <c r="K36" s="23"/>
      <c r="L36" s="19"/>
      <c r="M36" s="43"/>
      <c r="N36" s="22"/>
      <c r="O36" s="23"/>
      <c r="P36" s="28" t="s">
        <v>11</v>
      </c>
      <c r="Q36" s="29" t="s">
        <v>15</v>
      </c>
      <c r="R36" s="57">
        <f>+I35</f>
        <v>1.5</v>
      </c>
      <c r="S36" s="29" t="s">
        <v>15</v>
      </c>
      <c r="T36" s="31">
        <f>+R36/R37</f>
        <v>0.23076923076923078</v>
      </c>
      <c r="U36" s="28" t="s">
        <v>16</v>
      </c>
      <c r="V36" s="29" t="s">
        <v>15</v>
      </c>
      <c r="W36" s="30">
        <f>+C36</f>
        <v>30</v>
      </c>
      <c r="X36" s="29" t="s">
        <v>15</v>
      </c>
      <c r="Y36" s="32">
        <f>+W36/W37</f>
        <v>4.615384615384615</v>
      </c>
      <c r="Z36" s="33" t="s">
        <v>17</v>
      </c>
      <c r="AA36" s="29" t="s">
        <v>15</v>
      </c>
      <c r="AB36" s="34">
        <f>+I35</f>
        <v>1.5</v>
      </c>
      <c r="AC36" s="34"/>
      <c r="AD36" s="34"/>
      <c r="AE36" s="29" t="s">
        <v>15</v>
      </c>
      <c r="AF36" s="31">
        <f>+I35/(I37+AB37)</f>
        <v>4.1095890410958902E-2</v>
      </c>
    </row>
    <row r="37" spans="1:32" s="26" customFormat="1" ht="12.75">
      <c r="A37" s="42" t="s">
        <v>36</v>
      </c>
      <c r="B37" s="16" t="s">
        <v>18</v>
      </c>
      <c r="C37" s="17">
        <v>8</v>
      </c>
      <c r="D37" s="18" t="s">
        <v>12</v>
      </c>
      <c r="E37" s="18"/>
      <c r="F37" s="19"/>
      <c r="G37" s="35" t="s">
        <v>19</v>
      </c>
      <c r="H37" s="18"/>
      <c r="I37" s="35">
        <f>+M$37/N35*C37</f>
        <v>6.5</v>
      </c>
      <c r="J37" s="22"/>
      <c r="K37" s="23"/>
      <c r="L37" s="19"/>
      <c r="M37" s="45">
        <f>+C39</f>
        <v>26</v>
      </c>
      <c r="N37" s="22"/>
      <c r="O37" s="23"/>
      <c r="P37" s="19" t="s">
        <v>19</v>
      </c>
      <c r="Q37" s="18"/>
      <c r="R37" s="58">
        <f>+I37</f>
        <v>6.5</v>
      </c>
      <c r="S37" s="18"/>
      <c r="T37" s="25"/>
      <c r="U37" s="19" t="s">
        <v>19</v>
      </c>
      <c r="V37" s="18"/>
      <c r="W37" s="18">
        <f>+I37</f>
        <v>6.5</v>
      </c>
      <c r="X37" s="18"/>
      <c r="Y37" s="25"/>
      <c r="Z37" s="19" t="s">
        <v>20</v>
      </c>
      <c r="AA37" s="18"/>
      <c r="AB37" s="18">
        <f>+C36</f>
        <v>30</v>
      </c>
      <c r="AC37" s="29" t="s">
        <v>21</v>
      </c>
      <c r="AD37" s="59">
        <f>+I37</f>
        <v>6.5</v>
      </c>
      <c r="AE37" s="18"/>
      <c r="AF37" s="25"/>
    </row>
    <row r="38" spans="1:32" s="26" customFormat="1" ht="38.25">
      <c r="A38" s="42" t="s">
        <v>44</v>
      </c>
      <c r="B38" s="16" t="s">
        <v>30</v>
      </c>
      <c r="C38" s="47">
        <v>1</v>
      </c>
      <c r="D38" s="18"/>
      <c r="E38" s="18"/>
      <c r="F38" s="19"/>
      <c r="G38" s="35"/>
      <c r="H38" s="18"/>
      <c r="I38" s="35"/>
      <c r="J38" s="22"/>
      <c r="K38" s="23"/>
      <c r="L38" s="19"/>
      <c r="M38" s="45"/>
      <c r="N38" s="22"/>
      <c r="O38" s="23"/>
      <c r="P38" s="19"/>
      <c r="Q38" s="18"/>
      <c r="R38" s="18"/>
      <c r="S38" s="18"/>
      <c r="T38" s="25"/>
      <c r="U38" s="48" t="str">
        <f>IF(Y36&gt;$Y$5,"Aumenta la composición orgánica","Disminuye la composición orgánica")</f>
        <v>Disminuye la composición orgánica</v>
      </c>
      <c r="V38" s="49"/>
      <c r="W38" s="49"/>
      <c r="X38" s="49"/>
      <c r="Y38" s="50"/>
      <c r="Z38" s="48" t="str">
        <f>IF(AF36&gt;$AF$5,"Aumenta la tasa de ganancia","Disminuye la tasa de ganancia")</f>
        <v>Disminuye la tasa de ganancia</v>
      </c>
      <c r="AA38" s="66"/>
      <c r="AB38" s="66"/>
      <c r="AC38" s="66"/>
      <c r="AD38" s="66"/>
      <c r="AE38" s="66"/>
      <c r="AF38" s="67"/>
    </row>
    <row r="39" spans="1:32" s="26" customFormat="1" ht="25.5">
      <c r="A39" s="42" t="s">
        <v>45</v>
      </c>
      <c r="B39" s="16" t="s">
        <v>22</v>
      </c>
      <c r="C39" s="18">
        <f>+$M$6+(C38*(N35-$N$4))</f>
        <v>26</v>
      </c>
      <c r="D39" s="18" t="s">
        <v>13</v>
      </c>
      <c r="E39" s="18"/>
      <c r="F39" s="19"/>
      <c r="G39" s="35"/>
      <c r="H39" s="18"/>
      <c r="I39" s="35"/>
      <c r="J39" s="22"/>
      <c r="K39" s="23"/>
      <c r="L39" s="19"/>
      <c r="M39" s="45"/>
      <c r="N39" s="22"/>
      <c r="O39" s="23"/>
      <c r="P39" s="19"/>
      <c r="Q39" s="18"/>
      <c r="R39" s="18"/>
      <c r="S39" s="18"/>
      <c r="T39" s="25"/>
      <c r="U39" s="48"/>
      <c r="V39" s="49"/>
      <c r="W39" s="49"/>
      <c r="X39" s="49"/>
      <c r="Y39" s="50"/>
      <c r="Z39" s="19"/>
      <c r="AA39" s="18"/>
      <c r="AB39" s="18"/>
      <c r="AC39" s="18"/>
      <c r="AD39" s="18"/>
      <c r="AE39" s="18"/>
      <c r="AF39" s="25"/>
    </row>
    <row r="40" spans="1:32" s="26" customFormat="1" ht="12.75">
      <c r="A40" s="42" t="s">
        <v>37</v>
      </c>
      <c r="B40" s="16" t="s">
        <v>23</v>
      </c>
      <c r="C40" s="18">
        <f>+J35/N35*60</f>
        <v>15</v>
      </c>
      <c r="D40" s="18" t="s">
        <v>24</v>
      </c>
      <c r="E40" s="18"/>
      <c r="F40" s="19"/>
      <c r="G40" s="35"/>
      <c r="H40" s="18"/>
      <c r="I40" s="35"/>
      <c r="J40" s="22"/>
      <c r="K40" s="23"/>
      <c r="L40" s="19"/>
      <c r="M40" s="45"/>
      <c r="N40" s="22"/>
      <c r="O40" s="23"/>
      <c r="P40" s="19"/>
      <c r="Q40" s="18"/>
      <c r="R40" s="18"/>
      <c r="S40" s="18"/>
      <c r="T40" s="25"/>
      <c r="U40" s="19"/>
      <c r="V40" s="18"/>
      <c r="W40" s="18"/>
      <c r="X40" s="18"/>
      <c r="Y40" s="25"/>
      <c r="Z40" s="19"/>
      <c r="AA40" s="18"/>
      <c r="AB40" s="18"/>
      <c r="AC40" s="18"/>
      <c r="AD40" s="18"/>
      <c r="AE40" s="18"/>
      <c r="AF40" s="25"/>
    </row>
    <row r="41" spans="1:32" ht="26.25" thickBot="1">
      <c r="A41" s="54" t="s">
        <v>46</v>
      </c>
      <c r="B41" s="38"/>
      <c r="C41" s="39"/>
      <c r="D41" s="39"/>
      <c r="E41" s="39"/>
      <c r="F41" s="38"/>
      <c r="G41" s="39"/>
      <c r="H41" s="39"/>
      <c r="I41" s="39"/>
      <c r="J41" s="39"/>
      <c r="K41" s="39"/>
      <c r="L41" s="38"/>
      <c r="M41" s="39"/>
      <c r="N41" s="39"/>
      <c r="O41" s="39"/>
      <c r="P41" s="38"/>
      <c r="Q41" s="39"/>
      <c r="R41" s="39"/>
      <c r="S41" s="39"/>
      <c r="T41" s="41"/>
      <c r="U41" s="38"/>
      <c r="V41" s="39"/>
      <c r="W41" s="39"/>
      <c r="X41" s="39"/>
      <c r="Y41" s="41"/>
      <c r="Z41" s="38"/>
      <c r="AA41" s="39"/>
      <c r="AB41" s="39"/>
      <c r="AC41" s="39"/>
      <c r="AD41" s="39"/>
      <c r="AE41" s="39"/>
      <c r="AF41" s="41"/>
    </row>
  </sheetData>
  <mergeCells count="70">
    <mergeCell ref="O35:O40"/>
    <mergeCell ref="AB36:AD36"/>
    <mergeCell ref="G37:G40"/>
    <mergeCell ref="I37:I40"/>
    <mergeCell ref="M37:M40"/>
    <mergeCell ref="U38:Y39"/>
    <mergeCell ref="Z38:AF38"/>
    <mergeCell ref="G35:G36"/>
    <mergeCell ref="I35:I36"/>
    <mergeCell ref="J35:J40"/>
    <mergeCell ref="K35:K40"/>
    <mergeCell ref="M35:M36"/>
    <mergeCell ref="N35:N40"/>
    <mergeCell ref="O27:O32"/>
    <mergeCell ref="AB28:AD28"/>
    <mergeCell ref="G29:G32"/>
    <mergeCell ref="I29:I32"/>
    <mergeCell ref="M29:M32"/>
    <mergeCell ref="U30:Y31"/>
    <mergeCell ref="Z30:AF30"/>
    <mergeCell ref="G27:G28"/>
    <mergeCell ref="I27:I28"/>
    <mergeCell ref="J27:J32"/>
    <mergeCell ref="K27:K32"/>
    <mergeCell ref="M27:M28"/>
    <mergeCell ref="N27:N32"/>
    <mergeCell ref="O19:O24"/>
    <mergeCell ref="AB20:AD20"/>
    <mergeCell ref="G21:G24"/>
    <mergeCell ref="I21:I24"/>
    <mergeCell ref="M21:M24"/>
    <mergeCell ref="U22:Y23"/>
    <mergeCell ref="Z22:AF22"/>
    <mergeCell ref="G19:G20"/>
    <mergeCell ref="I19:I20"/>
    <mergeCell ref="J19:J24"/>
    <mergeCell ref="K19:K24"/>
    <mergeCell ref="M19:M20"/>
    <mergeCell ref="N19:N24"/>
    <mergeCell ref="O11:O16"/>
    <mergeCell ref="AB12:AD12"/>
    <mergeCell ref="G13:G16"/>
    <mergeCell ref="I13:I16"/>
    <mergeCell ref="M13:M16"/>
    <mergeCell ref="U14:Y15"/>
    <mergeCell ref="Z14:AF14"/>
    <mergeCell ref="G11:G12"/>
    <mergeCell ref="I11:I12"/>
    <mergeCell ref="J11:J16"/>
    <mergeCell ref="K11:K16"/>
    <mergeCell ref="M11:M12"/>
    <mergeCell ref="N11:N16"/>
    <mergeCell ref="N4:N8"/>
    <mergeCell ref="O4:O8"/>
    <mergeCell ref="AB5:AD5"/>
    <mergeCell ref="G6:G8"/>
    <mergeCell ref="I6:I8"/>
    <mergeCell ref="M6:M8"/>
    <mergeCell ref="A3:A9"/>
    <mergeCell ref="G4:G5"/>
    <mergeCell ref="I4:I5"/>
    <mergeCell ref="J4:J8"/>
    <mergeCell ref="K4:K8"/>
    <mergeCell ref="M4:M5"/>
    <mergeCell ref="B2:E2"/>
    <mergeCell ref="F2:K2"/>
    <mergeCell ref="L2:O2"/>
    <mergeCell ref="P2:T2"/>
    <mergeCell ref="U2:Y2"/>
    <mergeCell ref="Z2:AF2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41"/>
  <sheetViews>
    <sheetView workbookViewId="0">
      <pane xSplit="5" ySplit="2" topLeftCell="F3" activePane="bottomRight" state="frozen"/>
      <selection activeCell="B29" sqref="B29"/>
      <selection pane="topRight" activeCell="B29" sqref="B29"/>
      <selection pane="bottomLeft" activeCell="B29" sqref="B29"/>
      <selection pane="bottomRight" activeCell="B29" sqref="B29"/>
    </sheetView>
  </sheetViews>
  <sheetFormatPr baseColWidth="10" defaultRowHeight="15"/>
  <cols>
    <col min="1" max="1" width="51.7109375" style="70" customWidth="1"/>
    <col min="2" max="2" width="20.140625" style="2" customWidth="1"/>
    <col min="3" max="3" width="5.42578125" style="2" bestFit="1" customWidth="1"/>
    <col min="4" max="4" width="7.85546875" style="2" bestFit="1" customWidth="1"/>
    <col min="5" max="5" width="3.5703125" style="2" customWidth="1"/>
    <col min="6" max="6" width="2.85546875" style="3" customWidth="1"/>
    <col min="7" max="7" width="6.28515625" style="2" customWidth="1"/>
    <col min="8" max="8" width="1.42578125" style="2" customWidth="1"/>
    <col min="9" max="9" width="6.42578125" style="2" customWidth="1"/>
    <col min="10" max="10" width="5.28515625" style="2" customWidth="1"/>
    <col min="11" max="11" width="5.140625" style="2" customWidth="1"/>
    <col min="12" max="12" width="4.7109375" style="3" customWidth="1"/>
    <col min="13" max="13" width="5.85546875" style="2" customWidth="1"/>
    <col min="14" max="14" width="5.28515625" style="2" customWidth="1"/>
    <col min="15" max="15" width="6" style="2" customWidth="1"/>
    <col min="16" max="16" width="3.140625" style="2" customWidth="1"/>
    <col min="17" max="17" width="2.7109375" style="2" customWidth="1"/>
    <col min="18" max="18" width="3.7109375" style="2" customWidth="1"/>
    <col min="19" max="19" width="2" style="2" bestFit="1" customWidth="1"/>
    <col min="20" max="20" width="5.42578125" style="2" customWidth="1"/>
    <col min="21" max="21" width="3" style="2" bestFit="1" customWidth="1"/>
    <col min="22" max="22" width="3.42578125" style="2" customWidth="1"/>
    <col min="23" max="23" width="5.42578125" style="2" customWidth="1"/>
    <col min="24" max="24" width="2" style="2" bestFit="1" customWidth="1"/>
    <col min="25" max="25" width="4.42578125" style="2" bestFit="1" customWidth="1"/>
    <col min="26" max="26" width="4.85546875" style="2" bestFit="1" customWidth="1"/>
    <col min="27" max="27" width="2.42578125" style="2" bestFit="1" customWidth="1"/>
    <col min="28" max="28" width="4" style="2" bestFit="1" customWidth="1"/>
    <col min="29" max="29" width="2" style="2" bestFit="1" customWidth="1"/>
    <col min="30" max="30" width="3.85546875" style="2" customWidth="1"/>
    <col min="31" max="31" width="2.42578125" style="2" customWidth="1"/>
    <col min="32" max="32" width="5.85546875" style="2" customWidth="1"/>
    <col min="34" max="35" width="11.42578125" style="2"/>
    <col min="36" max="36" width="12.5703125" style="2" bestFit="1" customWidth="1"/>
    <col min="37" max="16384" width="11.42578125" style="2"/>
  </cols>
  <sheetData>
    <row r="1" spans="1:32" ht="19.5" thickBot="1">
      <c r="A1" s="1" t="s">
        <v>47</v>
      </c>
    </row>
    <row r="2" spans="1:32" ht="45.75" customHeight="1" thickBot="1">
      <c r="A2" s="4" t="s">
        <v>1</v>
      </c>
      <c r="B2" s="5" t="s">
        <v>2</v>
      </c>
      <c r="C2" s="6"/>
      <c r="D2" s="6"/>
      <c r="E2" s="7"/>
      <c r="F2" s="5" t="s">
        <v>3</v>
      </c>
      <c r="G2" s="6"/>
      <c r="H2" s="6"/>
      <c r="I2" s="6"/>
      <c r="J2" s="6"/>
      <c r="K2" s="6"/>
      <c r="L2" s="5" t="s">
        <v>4</v>
      </c>
      <c r="M2" s="6"/>
      <c r="N2" s="6"/>
      <c r="O2" s="7"/>
      <c r="P2" s="8" t="s">
        <v>5</v>
      </c>
      <c r="Q2" s="9"/>
      <c r="R2" s="9"/>
      <c r="S2" s="9"/>
      <c r="T2" s="10"/>
      <c r="U2" s="8" t="s">
        <v>6</v>
      </c>
      <c r="V2" s="9"/>
      <c r="W2" s="9"/>
      <c r="X2" s="9"/>
      <c r="Y2" s="10"/>
      <c r="Z2" s="8" t="s">
        <v>7</v>
      </c>
      <c r="AA2" s="9"/>
      <c r="AB2" s="9"/>
      <c r="AC2" s="9"/>
      <c r="AD2" s="9"/>
      <c r="AE2" s="9"/>
      <c r="AF2" s="10"/>
    </row>
    <row r="3" spans="1:32" ht="15.75">
      <c r="A3" s="71" t="s">
        <v>8</v>
      </c>
      <c r="C3" s="13"/>
      <c r="D3" s="13"/>
      <c r="E3" s="13"/>
      <c r="F3" s="12"/>
      <c r="G3" s="13"/>
      <c r="H3" s="13"/>
      <c r="I3" s="13"/>
      <c r="J3" s="13"/>
      <c r="K3" s="13"/>
      <c r="L3" s="12"/>
      <c r="M3" s="13"/>
      <c r="N3" s="13"/>
      <c r="O3" s="13"/>
      <c r="P3" s="12"/>
      <c r="Q3" s="13"/>
      <c r="R3" s="13"/>
      <c r="S3" s="13"/>
      <c r="T3" s="14"/>
      <c r="U3" s="12"/>
      <c r="V3" s="13"/>
      <c r="W3" s="13"/>
      <c r="X3" s="13"/>
      <c r="Y3" s="14"/>
      <c r="Z3" s="12"/>
      <c r="AA3" s="13"/>
      <c r="AB3" s="13"/>
      <c r="AC3" s="13"/>
      <c r="AD3" s="13"/>
      <c r="AE3" s="13"/>
      <c r="AF3" s="14"/>
    </row>
    <row r="4" spans="1:32" s="26" customFormat="1" ht="12.75">
      <c r="A4" s="51"/>
      <c r="B4" s="16" t="s">
        <v>9</v>
      </c>
      <c r="C4" s="17">
        <v>2</v>
      </c>
      <c r="D4" s="18" t="s">
        <v>10</v>
      </c>
      <c r="E4" s="18"/>
      <c r="F4" s="19"/>
      <c r="G4" s="20" t="s">
        <v>11</v>
      </c>
      <c r="H4" s="18"/>
      <c r="I4" s="21">
        <f>+M4/N4*C6</f>
        <v>3</v>
      </c>
      <c r="J4" s="22">
        <f>+C6</f>
        <v>8</v>
      </c>
      <c r="K4" s="23" t="s">
        <v>12</v>
      </c>
      <c r="L4" s="19"/>
      <c r="M4" s="24">
        <f>+N4-M6</f>
        <v>6</v>
      </c>
      <c r="N4" s="22">
        <f>+C4*C6</f>
        <v>16</v>
      </c>
      <c r="O4" s="23" t="s">
        <v>13</v>
      </c>
      <c r="P4" s="19"/>
      <c r="Q4" s="18"/>
      <c r="R4" s="18"/>
      <c r="S4" s="18"/>
      <c r="T4" s="25"/>
      <c r="U4" s="19"/>
      <c r="V4" s="18"/>
      <c r="W4" s="18"/>
      <c r="X4" s="18"/>
      <c r="Y4" s="25"/>
      <c r="Z4" s="19"/>
      <c r="AA4" s="18"/>
      <c r="AB4" s="18"/>
      <c r="AC4" s="18"/>
      <c r="AD4" s="18"/>
      <c r="AE4" s="18"/>
      <c r="AF4" s="25"/>
    </row>
    <row r="5" spans="1:32" s="26" customFormat="1" ht="12.75">
      <c r="A5" s="51"/>
      <c r="B5" s="19" t="s">
        <v>14</v>
      </c>
      <c r="C5" s="17">
        <v>30</v>
      </c>
      <c r="D5" s="18" t="s">
        <v>12</v>
      </c>
      <c r="E5" s="18"/>
      <c r="F5" s="19"/>
      <c r="G5" s="20"/>
      <c r="H5" s="18"/>
      <c r="I5" s="27"/>
      <c r="J5" s="22"/>
      <c r="K5" s="23"/>
      <c r="L5" s="19"/>
      <c r="M5" s="24"/>
      <c r="N5" s="22"/>
      <c r="O5" s="23"/>
      <c r="P5" s="28" t="s">
        <v>11</v>
      </c>
      <c r="Q5" s="29" t="s">
        <v>15</v>
      </c>
      <c r="R5" s="30">
        <f>+I4</f>
        <v>3</v>
      </c>
      <c r="S5" s="29" t="s">
        <v>15</v>
      </c>
      <c r="T5" s="31">
        <f>+R5/R6</f>
        <v>0.6</v>
      </c>
      <c r="U5" s="28" t="s">
        <v>16</v>
      </c>
      <c r="V5" s="29" t="s">
        <v>15</v>
      </c>
      <c r="W5" s="30">
        <f>+C5</f>
        <v>30</v>
      </c>
      <c r="X5" s="29" t="s">
        <v>15</v>
      </c>
      <c r="Y5" s="32">
        <f>+W5/W6</f>
        <v>6</v>
      </c>
      <c r="Z5" s="33" t="s">
        <v>17</v>
      </c>
      <c r="AA5" s="29" t="s">
        <v>15</v>
      </c>
      <c r="AB5" s="34">
        <f>+I4</f>
        <v>3</v>
      </c>
      <c r="AC5" s="34"/>
      <c r="AD5" s="34"/>
      <c r="AE5" s="29" t="s">
        <v>15</v>
      </c>
      <c r="AF5" s="31">
        <f>+I4/(I6+AB6)</f>
        <v>8.5714285714285715E-2</v>
      </c>
    </row>
    <row r="6" spans="1:32" s="26" customFormat="1" ht="12.75">
      <c r="A6" s="51"/>
      <c r="B6" s="16" t="s">
        <v>18</v>
      </c>
      <c r="C6" s="17">
        <v>8</v>
      </c>
      <c r="D6" s="18" t="s">
        <v>12</v>
      </c>
      <c r="E6" s="18"/>
      <c r="F6" s="19"/>
      <c r="G6" s="35" t="s">
        <v>19</v>
      </c>
      <c r="H6" s="18"/>
      <c r="I6" s="35">
        <f>+M$6/N4*C6</f>
        <v>5</v>
      </c>
      <c r="J6" s="22"/>
      <c r="K6" s="23"/>
      <c r="L6" s="19"/>
      <c r="M6" s="36">
        <f>+C7</f>
        <v>10</v>
      </c>
      <c r="N6" s="22"/>
      <c r="O6" s="23"/>
      <c r="P6" s="19" t="s">
        <v>19</v>
      </c>
      <c r="Q6" s="18"/>
      <c r="R6" s="18">
        <f>+I6</f>
        <v>5</v>
      </c>
      <c r="S6" s="18"/>
      <c r="T6" s="25"/>
      <c r="U6" s="19" t="s">
        <v>19</v>
      </c>
      <c r="V6" s="18"/>
      <c r="W6" s="18">
        <f>+I6</f>
        <v>5</v>
      </c>
      <c r="X6" s="18"/>
      <c r="Y6" s="25"/>
      <c r="Z6" s="19" t="s">
        <v>20</v>
      </c>
      <c r="AA6" s="18"/>
      <c r="AB6" s="18">
        <f>+C5</f>
        <v>30</v>
      </c>
      <c r="AC6" s="29" t="s">
        <v>21</v>
      </c>
      <c r="AD6" s="72">
        <f>+I6</f>
        <v>5</v>
      </c>
      <c r="AE6" s="18"/>
      <c r="AF6" s="25"/>
    </row>
    <row r="7" spans="1:32" s="26" customFormat="1" ht="25.5">
      <c r="A7" s="51"/>
      <c r="B7" s="16" t="s">
        <v>22</v>
      </c>
      <c r="C7" s="17">
        <v>10</v>
      </c>
      <c r="D7" s="18" t="s">
        <v>13</v>
      </c>
      <c r="E7" s="18"/>
      <c r="F7" s="19"/>
      <c r="G7" s="35"/>
      <c r="H7" s="18"/>
      <c r="I7" s="35"/>
      <c r="J7" s="22"/>
      <c r="K7" s="23"/>
      <c r="L7" s="19"/>
      <c r="M7" s="36"/>
      <c r="N7" s="22"/>
      <c r="O7" s="23"/>
      <c r="P7" s="19"/>
      <c r="Q7" s="18"/>
      <c r="R7" s="18"/>
      <c r="S7" s="18"/>
      <c r="T7" s="25"/>
      <c r="U7" s="19"/>
      <c r="V7" s="18"/>
      <c r="W7" s="18"/>
      <c r="X7" s="18"/>
      <c r="Y7" s="25"/>
      <c r="Z7" s="19"/>
      <c r="AA7" s="18"/>
      <c r="AB7" s="18"/>
      <c r="AC7" s="18"/>
      <c r="AD7" s="18"/>
      <c r="AE7" s="18"/>
      <c r="AF7" s="25"/>
    </row>
    <row r="8" spans="1:32" s="26" customFormat="1" ht="12.75">
      <c r="A8" s="51"/>
      <c r="B8" s="16" t="s">
        <v>23</v>
      </c>
      <c r="C8" s="18">
        <f>+J4/N4*60</f>
        <v>30</v>
      </c>
      <c r="D8" s="18" t="s">
        <v>24</v>
      </c>
      <c r="E8" s="18"/>
      <c r="F8" s="19"/>
      <c r="G8" s="35"/>
      <c r="H8" s="18"/>
      <c r="I8" s="35"/>
      <c r="J8" s="22"/>
      <c r="K8" s="23"/>
      <c r="L8" s="19"/>
      <c r="M8" s="36"/>
      <c r="N8" s="22"/>
      <c r="O8" s="23"/>
      <c r="P8" s="19"/>
      <c r="Q8" s="18"/>
      <c r="R8" s="18"/>
      <c r="S8" s="18"/>
      <c r="T8" s="25"/>
      <c r="U8" s="19"/>
      <c r="V8" s="18"/>
      <c r="W8" s="18"/>
      <c r="X8" s="18"/>
      <c r="Y8" s="25"/>
      <c r="Z8" s="19"/>
      <c r="AA8" s="18"/>
      <c r="AB8" s="18"/>
      <c r="AC8" s="18"/>
      <c r="AD8" s="18"/>
      <c r="AE8" s="18"/>
      <c r="AF8" s="25"/>
    </row>
    <row r="9" spans="1:32" ht="15.75" thickBot="1">
      <c r="A9" s="73"/>
      <c r="B9" s="38"/>
      <c r="C9" s="39"/>
      <c r="D9" s="39"/>
      <c r="E9" s="39"/>
      <c r="F9" s="38"/>
      <c r="G9" s="40"/>
      <c r="H9" s="39"/>
      <c r="I9" s="40"/>
      <c r="J9" s="40"/>
      <c r="K9" s="39"/>
      <c r="L9" s="38"/>
      <c r="M9" s="40"/>
      <c r="N9" s="40"/>
      <c r="O9" s="39"/>
      <c r="P9" s="38"/>
      <c r="Q9" s="39"/>
      <c r="R9" s="39"/>
      <c r="S9" s="39"/>
      <c r="T9" s="41"/>
      <c r="U9" s="38"/>
      <c r="V9" s="39"/>
      <c r="W9" s="39"/>
      <c r="X9" s="39"/>
      <c r="Y9" s="41"/>
      <c r="Z9" s="38"/>
      <c r="AA9" s="39"/>
      <c r="AB9" s="39"/>
      <c r="AC9" s="39"/>
      <c r="AD9" s="39"/>
      <c r="AE9" s="39"/>
      <c r="AF9" s="41"/>
    </row>
    <row r="10" spans="1:32" s="3" customFormat="1" ht="15.75">
      <c r="A10" s="12" t="s">
        <v>48</v>
      </c>
      <c r="C10" s="13"/>
      <c r="D10" s="13"/>
      <c r="E10" s="13"/>
      <c r="F10" s="12"/>
      <c r="G10" s="13"/>
      <c r="H10" s="13"/>
      <c r="I10" s="13"/>
      <c r="J10" s="13"/>
      <c r="K10" s="13"/>
      <c r="L10" s="12"/>
      <c r="M10" s="56"/>
      <c r="N10" s="13"/>
      <c r="O10" s="13"/>
      <c r="P10" s="12"/>
      <c r="Q10" s="13"/>
      <c r="R10" s="13"/>
      <c r="S10" s="13"/>
      <c r="T10" s="14"/>
      <c r="U10" s="12"/>
      <c r="V10" s="13"/>
      <c r="W10" s="13"/>
      <c r="X10" s="13"/>
      <c r="Y10" s="14"/>
      <c r="Z10" s="12"/>
      <c r="AA10" s="13"/>
      <c r="AB10" s="13"/>
      <c r="AC10" s="13"/>
      <c r="AD10" s="13"/>
      <c r="AE10" s="13"/>
      <c r="AF10" s="14"/>
    </row>
    <row r="11" spans="1:32" s="26" customFormat="1" ht="12.75">
      <c r="A11" s="42" t="s">
        <v>49</v>
      </c>
      <c r="B11" s="16" t="s">
        <v>9</v>
      </c>
      <c r="C11" s="17">
        <v>4</v>
      </c>
      <c r="D11" s="18" t="s">
        <v>10</v>
      </c>
      <c r="E11" s="18"/>
      <c r="F11" s="19"/>
      <c r="G11" s="20" t="s">
        <v>11</v>
      </c>
      <c r="H11" s="18"/>
      <c r="I11" s="21">
        <f>+M11/N11*C13</f>
        <v>5.5</v>
      </c>
      <c r="J11" s="22">
        <f>+C13</f>
        <v>8</v>
      </c>
      <c r="K11" s="23" t="s">
        <v>12</v>
      </c>
      <c r="L11" s="19"/>
      <c r="M11" s="43">
        <f>+N11-M13</f>
        <v>22</v>
      </c>
      <c r="N11" s="22">
        <f>+C11*C13</f>
        <v>32</v>
      </c>
      <c r="O11" s="23" t="s">
        <v>13</v>
      </c>
      <c r="P11" s="19"/>
      <c r="Q11" s="18"/>
      <c r="R11" s="18"/>
      <c r="S11" s="18"/>
      <c r="T11" s="25"/>
      <c r="U11" s="19"/>
      <c r="V11" s="18"/>
      <c r="W11" s="18"/>
      <c r="X11" s="18"/>
      <c r="Y11" s="25"/>
      <c r="Z11" s="19"/>
      <c r="AA11" s="18"/>
      <c r="AB11" s="18"/>
      <c r="AC11" s="18"/>
      <c r="AD11" s="18"/>
      <c r="AE11" s="18"/>
      <c r="AF11" s="25"/>
    </row>
    <row r="12" spans="1:32" s="26" customFormat="1" ht="12.75">
      <c r="A12" s="42" t="s">
        <v>50</v>
      </c>
      <c r="B12" s="19" t="s">
        <v>14</v>
      </c>
      <c r="C12" s="17">
        <v>45</v>
      </c>
      <c r="D12" s="18" t="s">
        <v>12</v>
      </c>
      <c r="E12" s="18"/>
      <c r="F12" s="19"/>
      <c r="G12" s="20"/>
      <c r="H12" s="18"/>
      <c r="I12" s="27"/>
      <c r="J12" s="22"/>
      <c r="K12" s="23"/>
      <c r="L12" s="19"/>
      <c r="M12" s="43"/>
      <c r="N12" s="22"/>
      <c r="O12" s="23"/>
      <c r="P12" s="28" t="s">
        <v>11</v>
      </c>
      <c r="Q12" s="29" t="s">
        <v>15</v>
      </c>
      <c r="R12" s="57">
        <f>+I11</f>
        <v>5.5</v>
      </c>
      <c r="S12" s="29" t="s">
        <v>15</v>
      </c>
      <c r="T12" s="31">
        <f>+R12/R13</f>
        <v>2.2000000000000002</v>
      </c>
      <c r="U12" s="28" t="s">
        <v>16</v>
      </c>
      <c r="V12" s="29" t="s">
        <v>15</v>
      </c>
      <c r="W12" s="30">
        <f>+C12</f>
        <v>45</v>
      </c>
      <c r="X12" s="29" t="s">
        <v>15</v>
      </c>
      <c r="Y12" s="32">
        <f>+W12/W13</f>
        <v>18</v>
      </c>
      <c r="Z12" s="33" t="s">
        <v>17</v>
      </c>
      <c r="AA12" s="29" t="s">
        <v>15</v>
      </c>
      <c r="AB12" s="34">
        <f>+I11</f>
        <v>5.5</v>
      </c>
      <c r="AC12" s="34"/>
      <c r="AD12" s="34"/>
      <c r="AE12" s="74"/>
      <c r="AF12" s="31">
        <f>+I11/(I13+AB13)</f>
        <v>0.11578947368421053</v>
      </c>
    </row>
    <row r="13" spans="1:32" s="26" customFormat="1" ht="12.75">
      <c r="A13" s="42" t="s">
        <v>36</v>
      </c>
      <c r="B13" s="16" t="s">
        <v>18</v>
      </c>
      <c r="C13" s="17">
        <v>8</v>
      </c>
      <c r="D13" s="18" t="s">
        <v>12</v>
      </c>
      <c r="E13" s="18"/>
      <c r="F13" s="19"/>
      <c r="G13" s="35" t="s">
        <v>19</v>
      </c>
      <c r="H13" s="18"/>
      <c r="I13" s="35">
        <f>+M$13/N11*C13</f>
        <v>2.5</v>
      </c>
      <c r="J13" s="22"/>
      <c r="K13" s="23"/>
      <c r="L13" s="19"/>
      <c r="M13" s="45">
        <f>+C15</f>
        <v>10</v>
      </c>
      <c r="N13" s="22"/>
      <c r="O13" s="23"/>
      <c r="P13" s="19" t="s">
        <v>19</v>
      </c>
      <c r="Q13" s="18"/>
      <c r="R13" s="58">
        <f>+I13</f>
        <v>2.5</v>
      </c>
      <c r="S13" s="18"/>
      <c r="T13" s="25"/>
      <c r="U13" s="19" t="s">
        <v>19</v>
      </c>
      <c r="V13" s="18"/>
      <c r="W13" s="18">
        <f>+I13</f>
        <v>2.5</v>
      </c>
      <c r="X13" s="18"/>
      <c r="Y13" s="25"/>
      <c r="Z13" s="19" t="s">
        <v>20</v>
      </c>
      <c r="AA13" s="18"/>
      <c r="AB13" s="18">
        <f>+C12</f>
        <v>45</v>
      </c>
      <c r="AC13" s="29" t="s">
        <v>21</v>
      </c>
      <c r="AD13" s="59">
        <f>+I13</f>
        <v>2.5</v>
      </c>
      <c r="AE13" s="18"/>
      <c r="AF13" s="25"/>
    </row>
    <row r="14" spans="1:32" s="26" customFormat="1" ht="38.25">
      <c r="A14" s="42" t="s">
        <v>51</v>
      </c>
      <c r="B14" s="16" t="s">
        <v>30</v>
      </c>
      <c r="C14" s="47">
        <v>0</v>
      </c>
      <c r="D14" s="18"/>
      <c r="E14" s="18"/>
      <c r="F14" s="19"/>
      <c r="G14" s="35"/>
      <c r="H14" s="18"/>
      <c r="I14" s="35"/>
      <c r="J14" s="22"/>
      <c r="K14" s="23"/>
      <c r="L14" s="19"/>
      <c r="M14" s="45"/>
      <c r="N14" s="22"/>
      <c r="O14" s="23"/>
      <c r="P14" s="19"/>
      <c r="Q14" s="18"/>
      <c r="R14" s="18"/>
      <c r="S14" s="18"/>
      <c r="T14" s="25"/>
      <c r="U14" s="48" t="str">
        <f>IF(Y12&gt;$Y$5,"Aumenta la composición orgánica","Disminuye la composición orgánica")</f>
        <v>Aumenta la composición orgánica</v>
      </c>
      <c r="V14" s="49"/>
      <c r="W14" s="49"/>
      <c r="X14" s="49"/>
      <c r="Y14" s="50"/>
      <c r="Z14" s="48" t="str">
        <f>IF(AF12&gt;$AF$5,"Aumenta la tasa de ganancia","Disminuye la tasa de ganancia")</f>
        <v>Aumenta la tasa de ganancia</v>
      </c>
      <c r="AA14" s="66"/>
      <c r="AB14" s="66"/>
      <c r="AC14" s="66"/>
      <c r="AD14" s="66"/>
      <c r="AE14" s="66"/>
      <c r="AF14" s="67"/>
    </row>
    <row r="15" spans="1:32" s="26" customFormat="1" ht="25.5">
      <c r="A15" s="42" t="s">
        <v>31</v>
      </c>
      <c r="B15" s="16" t="s">
        <v>22</v>
      </c>
      <c r="C15" s="75">
        <f>+$M$6+(C14*(N11-$N$4))</f>
        <v>10</v>
      </c>
      <c r="D15" s="18" t="s">
        <v>13</v>
      </c>
      <c r="E15" s="18"/>
      <c r="F15" s="19"/>
      <c r="G15" s="35"/>
      <c r="H15" s="18"/>
      <c r="I15" s="35"/>
      <c r="J15" s="22"/>
      <c r="K15" s="23"/>
      <c r="L15" s="19"/>
      <c r="M15" s="45"/>
      <c r="N15" s="22"/>
      <c r="O15" s="23"/>
      <c r="P15" s="19"/>
      <c r="Q15" s="18"/>
      <c r="R15" s="18"/>
      <c r="S15" s="18"/>
      <c r="T15" s="25"/>
      <c r="U15" s="48"/>
      <c r="V15" s="49"/>
      <c r="W15" s="49"/>
      <c r="X15" s="49"/>
      <c r="Y15" s="50"/>
      <c r="Z15" s="19"/>
      <c r="AA15" s="18"/>
      <c r="AB15" s="18"/>
      <c r="AC15" s="18"/>
      <c r="AD15" s="18"/>
      <c r="AE15" s="18"/>
      <c r="AF15" s="25"/>
    </row>
    <row r="16" spans="1:32" s="26" customFormat="1" ht="12.75">
      <c r="A16" s="42" t="s">
        <v>37</v>
      </c>
      <c r="B16" s="16" t="s">
        <v>23</v>
      </c>
      <c r="C16" s="18">
        <f>+J11/N11*60</f>
        <v>15</v>
      </c>
      <c r="D16" s="18" t="s">
        <v>24</v>
      </c>
      <c r="E16" s="18"/>
      <c r="F16" s="19"/>
      <c r="G16" s="35"/>
      <c r="H16" s="18"/>
      <c r="I16" s="35"/>
      <c r="J16" s="22"/>
      <c r="K16" s="23"/>
      <c r="L16" s="19"/>
      <c r="M16" s="45"/>
      <c r="N16" s="22"/>
      <c r="O16" s="23"/>
      <c r="P16" s="19"/>
      <c r="Q16" s="18"/>
      <c r="R16" s="18"/>
      <c r="S16" s="18"/>
      <c r="T16" s="25"/>
      <c r="U16" s="19"/>
      <c r="V16" s="18"/>
      <c r="W16" s="18"/>
      <c r="X16" s="18"/>
      <c r="Y16" s="25"/>
      <c r="Z16" s="19"/>
      <c r="AA16" s="18"/>
      <c r="AB16" s="18"/>
      <c r="AC16" s="18"/>
      <c r="AD16" s="18"/>
      <c r="AE16" s="18"/>
      <c r="AF16" s="25"/>
    </row>
    <row r="17" spans="1:32" s="3" customFormat="1" ht="15.75" thickBot="1">
      <c r="A17" s="54" t="s">
        <v>52</v>
      </c>
      <c r="B17" s="38"/>
      <c r="C17" s="39"/>
      <c r="D17" s="39"/>
      <c r="E17" s="39"/>
      <c r="F17" s="38"/>
      <c r="G17" s="60"/>
      <c r="H17" s="39"/>
      <c r="I17" s="61"/>
      <c r="J17" s="40"/>
      <c r="K17" s="39"/>
      <c r="L17" s="38"/>
      <c r="M17" s="62"/>
      <c r="N17" s="40"/>
      <c r="O17" s="39"/>
      <c r="P17" s="38"/>
      <c r="Q17" s="39"/>
      <c r="R17" s="39"/>
      <c r="S17" s="39"/>
      <c r="T17" s="41"/>
      <c r="U17" s="38"/>
      <c r="V17" s="39"/>
      <c r="W17" s="39"/>
      <c r="X17" s="39"/>
      <c r="Y17" s="41"/>
      <c r="Z17" s="38"/>
      <c r="AA17" s="39"/>
      <c r="AB17" s="39"/>
      <c r="AC17" s="63"/>
      <c r="AD17" s="39"/>
      <c r="AE17" s="39"/>
      <c r="AF17" s="41"/>
    </row>
    <row r="18" spans="1:32" s="3" customFormat="1" ht="15.75">
      <c r="A18" s="12" t="s">
        <v>53</v>
      </c>
      <c r="C18" s="13"/>
      <c r="D18" s="13"/>
      <c r="E18" s="13"/>
      <c r="F18" s="12"/>
      <c r="G18" s="13"/>
      <c r="H18" s="13"/>
      <c r="I18" s="13"/>
      <c r="J18" s="13"/>
      <c r="K18" s="13"/>
      <c r="L18" s="12"/>
      <c r="M18" s="56"/>
      <c r="N18" s="13"/>
      <c r="O18" s="13"/>
      <c r="P18" s="12"/>
      <c r="Q18" s="13"/>
      <c r="R18" s="13"/>
      <c r="S18" s="13"/>
      <c r="T18" s="14"/>
      <c r="U18" s="12"/>
      <c r="V18" s="13"/>
      <c r="W18" s="13"/>
      <c r="X18" s="13"/>
      <c r="Y18" s="14"/>
      <c r="Z18" s="12"/>
      <c r="AA18" s="13"/>
      <c r="AB18" s="13"/>
      <c r="AC18" s="13"/>
      <c r="AD18" s="13"/>
      <c r="AE18" s="13"/>
      <c r="AF18" s="14"/>
    </row>
    <row r="19" spans="1:32" s="26" customFormat="1" ht="12.75">
      <c r="A19" s="42" t="s">
        <v>49</v>
      </c>
      <c r="B19" s="16" t="s">
        <v>9</v>
      </c>
      <c r="C19" s="17">
        <v>4</v>
      </c>
      <c r="D19" s="18" t="s">
        <v>10</v>
      </c>
      <c r="E19" s="18"/>
      <c r="F19" s="19"/>
      <c r="G19" s="20" t="s">
        <v>11</v>
      </c>
      <c r="H19" s="18"/>
      <c r="I19" s="20">
        <f>+M19/N19*C21</f>
        <v>4.7</v>
      </c>
      <c r="J19" s="22">
        <f>+C21</f>
        <v>8</v>
      </c>
      <c r="K19" s="23" t="s">
        <v>12</v>
      </c>
      <c r="L19" s="19"/>
      <c r="M19" s="64">
        <f>+N19-M21</f>
        <v>18.8</v>
      </c>
      <c r="N19" s="22">
        <f>+C19*C21</f>
        <v>32</v>
      </c>
      <c r="O19" s="23" t="s">
        <v>13</v>
      </c>
      <c r="P19" s="19"/>
      <c r="Q19" s="18"/>
      <c r="R19" s="18"/>
      <c r="S19" s="18"/>
      <c r="T19" s="25"/>
      <c r="U19" s="19"/>
      <c r="V19" s="18"/>
      <c r="W19" s="18"/>
      <c r="X19" s="18"/>
      <c r="Y19" s="25"/>
      <c r="Z19" s="19"/>
      <c r="AA19" s="18"/>
      <c r="AB19" s="18"/>
      <c r="AC19" s="18"/>
      <c r="AD19" s="18"/>
      <c r="AE19" s="18"/>
      <c r="AF19" s="25"/>
    </row>
    <row r="20" spans="1:32" s="26" customFormat="1" ht="12.75">
      <c r="A20" s="42" t="s">
        <v>50</v>
      </c>
      <c r="B20" s="19" t="s">
        <v>14</v>
      </c>
      <c r="C20" s="17">
        <v>45</v>
      </c>
      <c r="D20" s="18" t="s">
        <v>12</v>
      </c>
      <c r="E20" s="18"/>
      <c r="F20" s="19"/>
      <c r="G20" s="20"/>
      <c r="H20" s="18"/>
      <c r="I20" s="20"/>
      <c r="J20" s="22"/>
      <c r="K20" s="23"/>
      <c r="L20" s="19"/>
      <c r="M20" s="64"/>
      <c r="N20" s="22"/>
      <c r="O20" s="23"/>
      <c r="P20" s="28" t="s">
        <v>11</v>
      </c>
      <c r="Q20" s="29" t="s">
        <v>15</v>
      </c>
      <c r="R20" s="57">
        <f>+I19</f>
        <v>4.7</v>
      </c>
      <c r="S20" s="29" t="s">
        <v>15</v>
      </c>
      <c r="T20" s="31">
        <f>+R20/R21</f>
        <v>1.4242424242424243</v>
      </c>
      <c r="U20" s="28" t="s">
        <v>16</v>
      </c>
      <c r="V20" s="29" t="s">
        <v>15</v>
      </c>
      <c r="W20" s="30">
        <f>+C20</f>
        <v>45</v>
      </c>
      <c r="X20" s="29" t="s">
        <v>15</v>
      </c>
      <c r="Y20" s="32">
        <f>+W20/W21</f>
        <v>13.636363636363637</v>
      </c>
      <c r="Z20" s="33" t="s">
        <v>17</v>
      </c>
      <c r="AA20" s="29" t="s">
        <v>15</v>
      </c>
      <c r="AB20" s="34">
        <f>+I19</f>
        <v>4.7</v>
      </c>
      <c r="AC20" s="34"/>
      <c r="AD20" s="34"/>
      <c r="AE20" s="29" t="s">
        <v>15</v>
      </c>
      <c r="AF20" s="31">
        <f>+I19/(I21+AB21)</f>
        <v>9.7308488612836447E-2</v>
      </c>
    </row>
    <row r="21" spans="1:32" s="26" customFormat="1" ht="12.75">
      <c r="A21" s="42" t="s">
        <v>36</v>
      </c>
      <c r="B21" s="16" t="s">
        <v>18</v>
      </c>
      <c r="C21" s="17">
        <v>8</v>
      </c>
      <c r="D21" s="18" t="s">
        <v>12</v>
      </c>
      <c r="E21" s="18"/>
      <c r="F21" s="19"/>
      <c r="G21" s="35" t="s">
        <v>19</v>
      </c>
      <c r="H21" s="18"/>
      <c r="I21" s="35">
        <f>+M$21/N19*C21</f>
        <v>3.3</v>
      </c>
      <c r="J21" s="22"/>
      <c r="K21" s="23"/>
      <c r="L21" s="19"/>
      <c r="M21" s="65">
        <f>+C23</f>
        <v>13.2</v>
      </c>
      <c r="N21" s="22"/>
      <c r="O21" s="23"/>
      <c r="P21" s="19" t="s">
        <v>19</v>
      </c>
      <c r="Q21" s="18"/>
      <c r="R21" s="58">
        <f>+I21</f>
        <v>3.3</v>
      </c>
      <c r="S21" s="18"/>
      <c r="T21" s="25"/>
      <c r="U21" s="19" t="s">
        <v>19</v>
      </c>
      <c r="V21" s="18"/>
      <c r="W21" s="18">
        <f>+I21</f>
        <v>3.3</v>
      </c>
      <c r="X21" s="18"/>
      <c r="Y21" s="25"/>
      <c r="Z21" s="19" t="s">
        <v>20</v>
      </c>
      <c r="AA21" s="18"/>
      <c r="AB21" s="18">
        <f>+C20</f>
        <v>45</v>
      </c>
      <c r="AC21" s="29" t="s">
        <v>21</v>
      </c>
      <c r="AD21" s="18">
        <f>+I21</f>
        <v>3.3</v>
      </c>
      <c r="AE21" s="18"/>
      <c r="AF21" s="25"/>
    </row>
    <row r="22" spans="1:32" s="26" customFormat="1" ht="38.25" customHeight="1">
      <c r="A22" s="42" t="s">
        <v>54</v>
      </c>
      <c r="B22" s="16" t="s">
        <v>30</v>
      </c>
      <c r="C22" s="47">
        <v>0.2</v>
      </c>
      <c r="D22" s="18"/>
      <c r="E22" s="18"/>
      <c r="F22" s="19"/>
      <c r="G22" s="35"/>
      <c r="H22" s="18"/>
      <c r="I22" s="35"/>
      <c r="J22" s="22"/>
      <c r="K22" s="23"/>
      <c r="L22" s="19"/>
      <c r="M22" s="65"/>
      <c r="N22" s="22"/>
      <c r="O22" s="23"/>
      <c r="P22" s="19"/>
      <c r="Q22" s="18"/>
      <c r="R22" s="18"/>
      <c r="S22" s="18"/>
      <c r="T22" s="25"/>
      <c r="U22" s="48" t="str">
        <f>IF(Y20&gt;$Y$5,"Aumenta la composición orgánica","Disminuye la composición orgánica")</f>
        <v>Aumenta la composición orgánica</v>
      </c>
      <c r="V22" s="49"/>
      <c r="W22" s="49"/>
      <c r="X22" s="49"/>
      <c r="Y22" s="50"/>
      <c r="Z22" s="48" t="str">
        <f>IF(AF20&gt;$AF$5,"Aumenta la tasa de ganancia","Disminuye la tasa de ganancia")</f>
        <v>Aumenta la tasa de ganancia</v>
      </c>
      <c r="AA22" s="66"/>
      <c r="AB22" s="66"/>
      <c r="AC22" s="66"/>
      <c r="AD22" s="66"/>
      <c r="AE22" s="66"/>
      <c r="AF22" s="67"/>
    </row>
    <row r="23" spans="1:32" s="26" customFormat="1" ht="25.5">
      <c r="A23" s="42" t="s">
        <v>55</v>
      </c>
      <c r="B23" s="16" t="s">
        <v>22</v>
      </c>
      <c r="C23" s="75">
        <f>+$M$6+(C22*(N19-$N$4))</f>
        <v>13.2</v>
      </c>
      <c r="D23" s="18" t="s">
        <v>13</v>
      </c>
      <c r="E23" s="18"/>
      <c r="F23" s="19"/>
      <c r="G23" s="35"/>
      <c r="H23" s="18"/>
      <c r="I23" s="35"/>
      <c r="J23" s="22"/>
      <c r="K23" s="23"/>
      <c r="L23" s="19"/>
      <c r="M23" s="65"/>
      <c r="N23" s="22"/>
      <c r="O23" s="23"/>
      <c r="P23" s="19"/>
      <c r="Q23" s="18"/>
      <c r="R23" s="18"/>
      <c r="S23" s="18"/>
      <c r="T23" s="25"/>
      <c r="U23" s="48"/>
      <c r="V23" s="49"/>
      <c r="W23" s="49"/>
      <c r="X23" s="49"/>
      <c r="Y23" s="50"/>
      <c r="Z23" s="19"/>
      <c r="AA23" s="18"/>
      <c r="AB23" s="18"/>
      <c r="AC23" s="18"/>
      <c r="AD23" s="18"/>
      <c r="AE23" s="18"/>
      <c r="AF23" s="25"/>
    </row>
    <row r="24" spans="1:32" s="26" customFormat="1" ht="12.75">
      <c r="A24" s="42" t="s">
        <v>37</v>
      </c>
      <c r="B24" s="16" t="s">
        <v>23</v>
      </c>
      <c r="C24" s="18">
        <f>+J19/N19*60</f>
        <v>15</v>
      </c>
      <c r="D24" s="18" t="s">
        <v>24</v>
      </c>
      <c r="E24" s="18"/>
      <c r="F24" s="19"/>
      <c r="G24" s="35"/>
      <c r="H24" s="18"/>
      <c r="I24" s="35"/>
      <c r="J24" s="22"/>
      <c r="K24" s="23"/>
      <c r="L24" s="19"/>
      <c r="M24" s="65"/>
      <c r="N24" s="22"/>
      <c r="O24" s="23"/>
      <c r="P24" s="19"/>
      <c r="Q24" s="18"/>
      <c r="R24" s="18"/>
      <c r="S24" s="18"/>
      <c r="T24" s="25"/>
      <c r="U24" s="19"/>
      <c r="V24" s="18"/>
      <c r="W24" s="18"/>
      <c r="X24" s="18"/>
      <c r="Y24" s="25"/>
      <c r="Z24" s="19"/>
      <c r="AA24" s="18"/>
      <c r="AB24" s="18"/>
      <c r="AC24" s="18"/>
      <c r="AD24" s="18"/>
      <c r="AE24" s="18"/>
      <c r="AF24" s="25"/>
    </row>
    <row r="25" spans="1:32" ht="39" thickBot="1">
      <c r="A25" s="54" t="s">
        <v>56</v>
      </c>
      <c r="B25" s="38"/>
      <c r="C25" s="68"/>
      <c r="D25" s="39"/>
      <c r="E25" s="39"/>
      <c r="F25" s="69"/>
      <c r="G25" s="39"/>
      <c r="H25" s="39"/>
      <c r="I25" s="39"/>
      <c r="J25" s="39"/>
      <c r="K25" s="39"/>
      <c r="L25" s="38"/>
      <c r="M25" s="55"/>
      <c r="N25" s="39"/>
      <c r="O25" s="39"/>
      <c r="P25" s="38"/>
      <c r="Q25" s="39"/>
      <c r="R25" s="39"/>
      <c r="S25" s="39"/>
      <c r="T25" s="41"/>
      <c r="U25" s="38"/>
      <c r="V25" s="39"/>
      <c r="W25" s="39"/>
      <c r="X25" s="39"/>
      <c r="Y25" s="41"/>
      <c r="Z25" s="38"/>
      <c r="AA25" s="39"/>
      <c r="AB25" s="39"/>
      <c r="AC25" s="39"/>
      <c r="AD25" s="39"/>
      <c r="AE25" s="39"/>
      <c r="AF25" s="41"/>
    </row>
    <row r="26" spans="1:32" ht="15.75">
      <c r="A26" s="12" t="s">
        <v>57</v>
      </c>
      <c r="C26" s="13"/>
      <c r="D26" s="13"/>
      <c r="E26" s="13"/>
      <c r="F26" s="12"/>
      <c r="G26" s="13"/>
      <c r="H26" s="13"/>
      <c r="I26" s="13"/>
      <c r="J26" s="13"/>
      <c r="K26" s="13"/>
      <c r="L26" s="12"/>
      <c r="M26" s="56"/>
      <c r="N26" s="13"/>
      <c r="O26" s="13"/>
      <c r="P26" s="12"/>
      <c r="Q26" s="13"/>
      <c r="R26" s="13"/>
      <c r="S26" s="13"/>
      <c r="T26" s="14"/>
      <c r="U26" s="12"/>
      <c r="V26" s="13"/>
      <c r="W26" s="13"/>
      <c r="X26" s="13"/>
      <c r="Y26" s="14"/>
      <c r="Z26" s="12"/>
      <c r="AA26" s="13"/>
      <c r="AB26" s="13"/>
      <c r="AC26" s="13"/>
      <c r="AD26" s="13"/>
      <c r="AE26" s="13"/>
      <c r="AF26" s="14"/>
    </row>
    <row r="27" spans="1:32" s="26" customFormat="1" ht="12.75">
      <c r="A27" s="42" t="s">
        <v>49</v>
      </c>
      <c r="B27" s="16" t="s">
        <v>9</v>
      </c>
      <c r="C27" s="17">
        <v>4</v>
      </c>
      <c r="D27" s="18" t="s">
        <v>10</v>
      </c>
      <c r="E27" s="18"/>
      <c r="F27" s="19"/>
      <c r="G27" s="20" t="s">
        <v>11</v>
      </c>
      <c r="H27" s="18"/>
      <c r="I27" s="20">
        <f>+M27/N27*C29</f>
        <v>5.5</v>
      </c>
      <c r="J27" s="22">
        <f>+C29</f>
        <v>8</v>
      </c>
      <c r="K27" s="23" t="s">
        <v>12</v>
      </c>
      <c r="L27" s="19"/>
      <c r="M27" s="43">
        <f>+N27-M29</f>
        <v>22</v>
      </c>
      <c r="N27" s="22">
        <f>+C27*C29</f>
        <v>32</v>
      </c>
      <c r="O27" s="23" t="s">
        <v>13</v>
      </c>
      <c r="P27" s="19"/>
      <c r="Q27" s="18"/>
      <c r="R27" s="18"/>
      <c r="S27" s="18"/>
      <c r="T27" s="25"/>
      <c r="U27" s="19"/>
      <c r="V27" s="18"/>
      <c r="W27" s="18"/>
      <c r="X27" s="18"/>
      <c r="Y27" s="25"/>
      <c r="Z27" s="19"/>
      <c r="AA27" s="18"/>
      <c r="AB27" s="18"/>
      <c r="AC27" s="18"/>
      <c r="AD27" s="18"/>
      <c r="AE27" s="18"/>
      <c r="AF27" s="25"/>
    </row>
    <row r="28" spans="1:32" s="26" customFormat="1" ht="25.5">
      <c r="A28" s="42" t="s">
        <v>58</v>
      </c>
      <c r="B28" s="19" t="s">
        <v>14</v>
      </c>
      <c r="C28" s="17">
        <v>80</v>
      </c>
      <c r="D28" s="18" t="s">
        <v>12</v>
      </c>
      <c r="E28" s="18"/>
      <c r="F28" s="19"/>
      <c r="G28" s="20"/>
      <c r="H28" s="18"/>
      <c r="I28" s="20"/>
      <c r="J28" s="22"/>
      <c r="K28" s="23"/>
      <c r="L28" s="19"/>
      <c r="M28" s="43"/>
      <c r="N28" s="22"/>
      <c r="O28" s="23"/>
      <c r="P28" s="28" t="s">
        <v>11</v>
      </c>
      <c r="Q28" s="29" t="s">
        <v>15</v>
      </c>
      <c r="R28" s="57">
        <f>+I27</f>
        <v>5.5</v>
      </c>
      <c r="S28" s="29" t="s">
        <v>15</v>
      </c>
      <c r="T28" s="31">
        <f>+R28/R29</f>
        <v>2.2000000000000002</v>
      </c>
      <c r="U28" s="28" t="s">
        <v>16</v>
      </c>
      <c r="V28" s="29" t="s">
        <v>15</v>
      </c>
      <c r="W28" s="30">
        <f>+C28</f>
        <v>80</v>
      </c>
      <c r="X28" s="29" t="s">
        <v>15</v>
      </c>
      <c r="Y28" s="32">
        <f>+W28/W29</f>
        <v>32</v>
      </c>
      <c r="Z28" s="33" t="s">
        <v>17</v>
      </c>
      <c r="AA28" s="29" t="s">
        <v>15</v>
      </c>
      <c r="AB28" s="34">
        <f>+I27</f>
        <v>5.5</v>
      </c>
      <c r="AC28" s="34"/>
      <c r="AD28" s="34"/>
      <c r="AE28" s="29" t="s">
        <v>15</v>
      </c>
      <c r="AF28" s="31">
        <f>+I27/(I29+AB29)</f>
        <v>6.6666666666666666E-2</v>
      </c>
    </row>
    <row r="29" spans="1:32" s="26" customFormat="1" ht="12.75">
      <c r="A29" s="42" t="s">
        <v>36</v>
      </c>
      <c r="B29" s="16" t="s">
        <v>18</v>
      </c>
      <c r="C29" s="17">
        <v>8</v>
      </c>
      <c r="D29" s="18" t="s">
        <v>12</v>
      </c>
      <c r="E29" s="18"/>
      <c r="F29" s="19"/>
      <c r="G29" s="35" t="s">
        <v>19</v>
      </c>
      <c r="H29" s="18"/>
      <c r="I29" s="35">
        <f>+M$29/N27*C29</f>
        <v>2.5</v>
      </c>
      <c r="J29" s="22"/>
      <c r="K29" s="23"/>
      <c r="L29" s="19"/>
      <c r="M29" s="45">
        <f>+C31</f>
        <v>10</v>
      </c>
      <c r="N29" s="22"/>
      <c r="O29" s="23"/>
      <c r="P29" s="19" t="s">
        <v>19</v>
      </c>
      <c r="Q29" s="18"/>
      <c r="R29" s="58">
        <f>+I29</f>
        <v>2.5</v>
      </c>
      <c r="S29" s="18"/>
      <c r="T29" s="25"/>
      <c r="U29" s="19" t="s">
        <v>19</v>
      </c>
      <c r="V29" s="18"/>
      <c r="W29" s="18">
        <f>+I29</f>
        <v>2.5</v>
      </c>
      <c r="X29" s="18"/>
      <c r="Y29" s="25"/>
      <c r="Z29" s="19" t="s">
        <v>20</v>
      </c>
      <c r="AA29" s="18"/>
      <c r="AB29" s="18">
        <f>+C28</f>
        <v>80</v>
      </c>
      <c r="AC29" s="29" t="s">
        <v>21</v>
      </c>
      <c r="AD29" s="18">
        <f>+I29</f>
        <v>2.5</v>
      </c>
      <c r="AE29" s="18"/>
      <c r="AF29" s="25"/>
    </row>
    <row r="30" spans="1:32" s="26" customFormat="1" ht="38.25" customHeight="1">
      <c r="A30" s="42" t="s">
        <v>51</v>
      </c>
      <c r="B30" s="16" t="s">
        <v>30</v>
      </c>
      <c r="C30" s="47">
        <v>0</v>
      </c>
      <c r="D30" s="18"/>
      <c r="E30" s="18"/>
      <c r="F30" s="19"/>
      <c r="G30" s="35"/>
      <c r="H30" s="18"/>
      <c r="I30" s="35"/>
      <c r="J30" s="22"/>
      <c r="K30" s="23"/>
      <c r="L30" s="19"/>
      <c r="M30" s="45"/>
      <c r="N30" s="22"/>
      <c r="O30" s="23"/>
      <c r="P30" s="19"/>
      <c r="Q30" s="18"/>
      <c r="R30" s="18"/>
      <c r="S30" s="18"/>
      <c r="T30" s="25"/>
      <c r="U30" s="48" t="str">
        <f>IF(Y28&gt;$Y$5,"Aumenta la composición orgánica","Disminuye la composición orgánica")</f>
        <v>Aumenta la composición orgánica</v>
      </c>
      <c r="V30" s="49"/>
      <c r="W30" s="49"/>
      <c r="X30" s="49"/>
      <c r="Y30" s="50"/>
      <c r="Z30" s="48" t="str">
        <f>IF(AF28&gt;$AF$5,"Aumenta la tasa de ganancia","Disminuye la tasa de ganancia")</f>
        <v>Disminuye la tasa de ganancia</v>
      </c>
      <c r="AA30" s="66"/>
      <c r="AB30" s="66"/>
      <c r="AC30" s="66"/>
      <c r="AD30" s="66"/>
      <c r="AE30" s="66"/>
      <c r="AF30" s="67"/>
    </row>
    <row r="31" spans="1:32" s="26" customFormat="1" ht="25.5">
      <c r="A31" s="42" t="s">
        <v>31</v>
      </c>
      <c r="B31" s="16" t="s">
        <v>22</v>
      </c>
      <c r="C31" s="75">
        <f>+$M$6+(C30*(N27-$N$4))</f>
        <v>10</v>
      </c>
      <c r="D31" s="18" t="s">
        <v>13</v>
      </c>
      <c r="E31" s="18"/>
      <c r="F31" s="19"/>
      <c r="G31" s="35"/>
      <c r="H31" s="18"/>
      <c r="I31" s="35"/>
      <c r="J31" s="22"/>
      <c r="K31" s="23"/>
      <c r="L31" s="19"/>
      <c r="M31" s="45"/>
      <c r="N31" s="22"/>
      <c r="O31" s="23"/>
      <c r="P31" s="19"/>
      <c r="Q31" s="18"/>
      <c r="R31" s="18"/>
      <c r="S31" s="18"/>
      <c r="T31" s="25"/>
      <c r="U31" s="48"/>
      <c r="V31" s="49"/>
      <c r="W31" s="49"/>
      <c r="X31" s="49"/>
      <c r="Y31" s="50"/>
      <c r="Z31" s="19"/>
      <c r="AA31" s="18"/>
      <c r="AB31" s="18"/>
      <c r="AC31" s="18"/>
      <c r="AD31" s="18"/>
      <c r="AE31" s="18"/>
      <c r="AF31" s="25"/>
    </row>
    <row r="32" spans="1:32" s="26" customFormat="1" ht="25.5">
      <c r="A32" s="42" t="s">
        <v>59</v>
      </c>
      <c r="B32" s="16" t="s">
        <v>23</v>
      </c>
      <c r="C32" s="18">
        <f>+J27/N27*60</f>
        <v>15</v>
      </c>
      <c r="D32" s="18" t="s">
        <v>24</v>
      </c>
      <c r="E32" s="18"/>
      <c r="F32" s="19"/>
      <c r="G32" s="35"/>
      <c r="H32" s="18"/>
      <c r="I32" s="35"/>
      <c r="J32" s="22"/>
      <c r="K32" s="23"/>
      <c r="L32" s="19"/>
      <c r="M32" s="45"/>
      <c r="N32" s="22"/>
      <c r="O32" s="23"/>
      <c r="P32" s="19"/>
      <c r="Q32" s="18"/>
      <c r="R32" s="18"/>
      <c r="S32" s="18"/>
      <c r="T32" s="25"/>
      <c r="U32" s="19"/>
      <c r="V32" s="18"/>
      <c r="W32" s="18"/>
      <c r="X32" s="18"/>
      <c r="Y32" s="25"/>
      <c r="Z32" s="19"/>
      <c r="AA32" s="18"/>
      <c r="AB32" s="18"/>
      <c r="AC32" s="18"/>
      <c r="AD32" s="18"/>
      <c r="AE32" s="18"/>
      <c r="AF32" s="25"/>
    </row>
    <row r="33" spans="1:32" ht="39" thickBot="1">
      <c r="A33" s="54" t="s">
        <v>60</v>
      </c>
      <c r="B33" s="38"/>
      <c r="C33" s="39"/>
      <c r="D33" s="39"/>
      <c r="E33" s="39"/>
      <c r="F33" s="38"/>
      <c r="G33" s="39"/>
      <c r="H33" s="39"/>
      <c r="I33" s="39"/>
      <c r="J33" s="39"/>
      <c r="K33" s="39"/>
      <c r="L33" s="38"/>
      <c r="M33" s="39"/>
      <c r="N33" s="39"/>
      <c r="O33" s="39"/>
      <c r="P33" s="38"/>
      <c r="Q33" s="39"/>
      <c r="R33" s="39"/>
      <c r="S33" s="39"/>
      <c r="T33" s="41"/>
      <c r="U33" s="38"/>
      <c r="V33" s="39"/>
      <c r="W33" s="39"/>
      <c r="X33" s="39"/>
      <c r="Y33" s="41"/>
      <c r="Z33" s="38"/>
      <c r="AA33" s="39"/>
      <c r="AB33" s="39"/>
      <c r="AC33" s="39"/>
      <c r="AD33" s="39"/>
      <c r="AE33" s="39"/>
      <c r="AF33" s="41"/>
    </row>
    <row r="34" spans="1:32" ht="15.75">
      <c r="A34" s="12" t="s">
        <v>61</v>
      </c>
      <c r="C34" s="13"/>
      <c r="D34" s="13"/>
      <c r="E34" s="13"/>
      <c r="F34" s="12"/>
      <c r="G34" s="13"/>
      <c r="H34" s="13"/>
      <c r="I34" s="13"/>
      <c r="J34" s="13"/>
      <c r="K34" s="13"/>
      <c r="L34" s="12"/>
      <c r="M34" s="56"/>
      <c r="N34" s="13"/>
      <c r="O34" s="13"/>
      <c r="P34" s="12"/>
      <c r="Q34" s="13"/>
      <c r="R34" s="13"/>
      <c r="S34" s="13"/>
      <c r="T34" s="14"/>
      <c r="U34" s="12"/>
      <c r="V34" s="13"/>
      <c r="W34" s="13"/>
      <c r="X34" s="13"/>
      <c r="Y34" s="14"/>
      <c r="Z34" s="12"/>
      <c r="AA34" s="13"/>
      <c r="AB34" s="13"/>
      <c r="AC34" s="13"/>
      <c r="AD34" s="13"/>
      <c r="AE34" s="13"/>
      <c r="AF34" s="14"/>
    </row>
    <row r="35" spans="1:32">
      <c r="A35" s="42" t="s">
        <v>49</v>
      </c>
      <c r="B35" s="16" t="s">
        <v>9</v>
      </c>
      <c r="C35" s="17">
        <v>4</v>
      </c>
      <c r="D35" s="18" t="s">
        <v>10</v>
      </c>
      <c r="E35" s="18"/>
      <c r="F35" s="19"/>
      <c r="G35" s="20" t="s">
        <v>11</v>
      </c>
      <c r="H35" s="18"/>
      <c r="I35" s="20">
        <f>+M35/N35*C37</f>
        <v>4.7</v>
      </c>
      <c r="J35" s="22">
        <f>+C37</f>
        <v>8</v>
      </c>
      <c r="K35" s="23" t="s">
        <v>12</v>
      </c>
      <c r="L35" s="19"/>
      <c r="M35" s="43">
        <f>+N35-M37</f>
        <v>18.8</v>
      </c>
      <c r="N35" s="22">
        <f>+C35*C37</f>
        <v>32</v>
      </c>
      <c r="O35" s="23" t="s">
        <v>13</v>
      </c>
      <c r="P35" s="19"/>
      <c r="Q35" s="18"/>
      <c r="R35" s="18"/>
      <c r="S35" s="18"/>
      <c r="T35" s="25"/>
      <c r="U35" s="19"/>
      <c r="V35" s="18"/>
      <c r="W35" s="18"/>
      <c r="X35" s="18"/>
      <c r="Y35" s="25"/>
      <c r="Z35" s="19"/>
      <c r="AA35" s="18"/>
      <c r="AB35" s="18"/>
      <c r="AC35" s="18"/>
      <c r="AD35" s="18"/>
      <c r="AE35" s="18"/>
      <c r="AF35" s="25"/>
    </row>
    <row r="36" spans="1:32" ht="25.5">
      <c r="A36" s="42" t="s">
        <v>58</v>
      </c>
      <c r="B36" s="19" t="s">
        <v>14</v>
      </c>
      <c r="C36" s="17">
        <v>80</v>
      </c>
      <c r="D36" s="18" t="s">
        <v>12</v>
      </c>
      <c r="E36" s="18"/>
      <c r="F36" s="19"/>
      <c r="G36" s="20"/>
      <c r="H36" s="18"/>
      <c r="I36" s="20"/>
      <c r="J36" s="22"/>
      <c r="K36" s="23"/>
      <c r="L36" s="19"/>
      <c r="M36" s="43"/>
      <c r="N36" s="22"/>
      <c r="O36" s="23"/>
      <c r="P36" s="28" t="s">
        <v>11</v>
      </c>
      <c r="Q36" s="29" t="s">
        <v>15</v>
      </c>
      <c r="R36" s="57">
        <f>+I35</f>
        <v>4.7</v>
      </c>
      <c r="S36" s="29" t="s">
        <v>15</v>
      </c>
      <c r="T36" s="31">
        <f>+R36/R37</f>
        <v>1.4242424242424243</v>
      </c>
      <c r="U36" s="28" t="s">
        <v>16</v>
      </c>
      <c r="V36" s="29" t="s">
        <v>15</v>
      </c>
      <c r="W36" s="30">
        <f>+C36</f>
        <v>80</v>
      </c>
      <c r="X36" s="29" t="s">
        <v>15</v>
      </c>
      <c r="Y36" s="32">
        <f>+W36/W37</f>
        <v>24.242424242424242</v>
      </c>
      <c r="Z36" s="33" t="s">
        <v>17</v>
      </c>
      <c r="AA36" s="29" t="s">
        <v>15</v>
      </c>
      <c r="AB36" s="34">
        <f>+I35</f>
        <v>4.7</v>
      </c>
      <c r="AC36" s="34"/>
      <c r="AD36" s="34"/>
      <c r="AE36" s="29" t="s">
        <v>15</v>
      </c>
      <c r="AF36" s="31">
        <f>+I35/(I37+AB37)</f>
        <v>5.6422569027611051E-2</v>
      </c>
    </row>
    <row r="37" spans="1:32">
      <c r="A37" s="42" t="s">
        <v>36</v>
      </c>
      <c r="B37" s="16" t="s">
        <v>18</v>
      </c>
      <c r="C37" s="17">
        <v>8</v>
      </c>
      <c r="D37" s="18" t="s">
        <v>12</v>
      </c>
      <c r="E37" s="18"/>
      <c r="F37" s="19"/>
      <c r="G37" s="35" t="s">
        <v>19</v>
      </c>
      <c r="H37" s="18"/>
      <c r="I37" s="35">
        <f>+M$37/N35*C37</f>
        <v>3.3</v>
      </c>
      <c r="J37" s="22"/>
      <c r="K37" s="23"/>
      <c r="L37" s="19"/>
      <c r="M37" s="45">
        <f>+C39</f>
        <v>13.2</v>
      </c>
      <c r="N37" s="22"/>
      <c r="O37" s="23"/>
      <c r="P37" s="19" t="s">
        <v>19</v>
      </c>
      <c r="Q37" s="18"/>
      <c r="R37" s="58">
        <f>+I37</f>
        <v>3.3</v>
      </c>
      <c r="S37" s="18"/>
      <c r="T37" s="25"/>
      <c r="U37" s="19" t="s">
        <v>19</v>
      </c>
      <c r="V37" s="18"/>
      <c r="W37" s="18">
        <f>+I37</f>
        <v>3.3</v>
      </c>
      <c r="X37" s="18"/>
      <c r="Y37" s="25"/>
      <c r="Z37" s="19" t="s">
        <v>20</v>
      </c>
      <c r="AA37" s="18"/>
      <c r="AB37" s="18">
        <f>+C36</f>
        <v>80</v>
      </c>
      <c r="AC37" s="29" t="s">
        <v>21</v>
      </c>
      <c r="AD37" s="18">
        <f>+I37</f>
        <v>3.3</v>
      </c>
      <c r="AE37" s="18"/>
      <c r="AF37" s="25"/>
    </row>
    <row r="38" spans="1:32" ht="38.25" customHeight="1">
      <c r="A38" s="42" t="s">
        <v>62</v>
      </c>
      <c r="B38" s="16" t="s">
        <v>30</v>
      </c>
      <c r="C38" s="47">
        <v>0.2</v>
      </c>
      <c r="D38" s="18"/>
      <c r="E38" s="18"/>
      <c r="F38" s="19"/>
      <c r="G38" s="35"/>
      <c r="H38" s="18"/>
      <c r="I38" s="35"/>
      <c r="J38" s="22"/>
      <c r="K38" s="23"/>
      <c r="L38" s="19"/>
      <c r="M38" s="45"/>
      <c r="N38" s="22"/>
      <c r="O38" s="23"/>
      <c r="P38" s="19"/>
      <c r="Q38" s="18"/>
      <c r="R38" s="18"/>
      <c r="S38" s="18"/>
      <c r="T38" s="25"/>
      <c r="U38" s="48" t="str">
        <f>IF(Y36&gt;$Y$5,"Aumenta la composición orgánica","Disminuye la composición orgánica")</f>
        <v>Aumenta la composición orgánica</v>
      </c>
      <c r="V38" s="49"/>
      <c r="W38" s="49"/>
      <c r="X38" s="49"/>
      <c r="Y38" s="50"/>
      <c r="Z38" s="48" t="str">
        <f>IF(AF36&gt;$AF$5,"Aumenta la tasa de ganancia","Disminuye la tasa de ganancia")</f>
        <v>Disminuye la tasa de ganancia</v>
      </c>
      <c r="AA38" s="66"/>
      <c r="AB38" s="66"/>
      <c r="AC38" s="66"/>
      <c r="AD38" s="66"/>
      <c r="AE38" s="66"/>
      <c r="AF38" s="67"/>
    </row>
    <row r="39" spans="1:32" ht="25.5">
      <c r="A39" s="42" t="s">
        <v>63</v>
      </c>
      <c r="B39" s="16" t="s">
        <v>22</v>
      </c>
      <c r="C39" s="75">
        <f>+$M$6+(C38*(N35-$N$4))</f>
        <v>13.2</v>
      </c>
      <c r="D39" s="18" t="s">
        <v>13</v>
      </c>
      <c r="E39" s="18"/>
      <c r="F39" s="19"/>
      <c r="G39" s="35"/>
      <c r="H39" s="18"/>
      <c r="I39" s="35"/>
      <c r="J39" s="22"/>
      <c r="K39" s="23"/>
      <c r="L39" s="19"/>
      <c r="M39" s="45"/>
      <c r="N39" s="22"/>
      <c r="O39" s="23"/>
      <c r="P39" s="19"/>
      <c r="Q39" s="18"/>
      <c r="R39" s="18"/>
      <c r="S39" s="18"/>
      <c r="T39" s="25"/>
      <c r="U39" s="48"/>
      <c r="V39" s="49"/>
      <c r="W39" s="49"/>
      <c r="X39" s="49"/>
      <c r="Y39" s="50"/>
      <c r="Z39" s="19"/>
      <c r="AA39" s="18"/>
      <c r="AB39" s="18"/>
      <c r="AC39" s="18"/>
      <c r="AD39" s="18"/>
      <c r="AE39" s="18"/>
      <c r="AF39" s="25"/>
    </row>
    <row r="40" spans="1:32" ht="25.5">
      <c r="A40" s="42" t="s">
        <v>59</v>
      </c>
      <c r="B40" s="16" t="s">
        <v>23</v>
      </c>
      <c r="C40" s="18">
        <f>+J35/N35*60</f>
        <v>15</v>
      </c>
      <c r="D40" s="18" t="s">
        <v>24</v>
      </c>
      <c r="E40" s="18"/>
      <c r="F40" s="19"/>
      <c r="G40" s="35"/>
      <c r="H40" s="18"/>
      <c r="I40" s="35"/>
      <c r="J40" s="22"/>
      <c r="K40" s="23"/>
      <c r="L40" s="19"/>
      <c r="M40" s="45"/>
      <c r="N40" s="22"/>
      <c r="O40" s="23"/>
      <c r="P40" s="19"/>
      <c r="Q40" s="18"/>
      <c r="R40" s="18"/>
      <c r="S40" s="18"/>
      <c r="T40" s="25"/>
      <c r="U40" s="19"/>
      <c r="V40" s="18"/>
      <c r="W40" s="18"/>
      <c r="X40" s="18"/>
      <c r="Y40" s="25"/>
      <c r="Z40" s="19"/>
      <c r="AA40" s="18"/>
      <c r="AB40" s="18"/>
      <c r="AC40" s="18"/>
      <c r="AD40" s="18"/>
      <c r="AE40" s="18"/>
      <c r="AF40" s="25"/>
    </row>
    <row r="41" spans="1:32" ht="51.75" thickBot="1">
      <c r="A41" s="54" t="s">
        <v>64</v>
      </c>
      <c r="B41" s="38"/>
      <c r="C41" s="39"/>
      <c r="D41" s="39"/>
      <c r="E41" s="39"/>
      <c r="F41" s="38"/>
      <c r="G41" s="39"/>
      <c r="H41" s="39"/>
      <c r="I41" s="39"/>
      <c r="J41" s="39"/>
      <c r="K41" s="39"/>
      <c r="L41" s="38"/>
      <c r="M41" s="39"/>
      <c r="N41" s="39"/>
      <c r="O41" s="39"/>
      <c r="P41" s="38"/>
      <c r="Q41" s="39"/>
      <c r="R41" s="39"/>
      <c r="S41" s="39"/>
      <c r="T41" s="41"/>
      <c r="U41" s="38"/>
      <c r="V41" s="39"/>
      <c r="W41" s="39"/>
      <c r="X41" s="39"/>
      <c r="Y41" s="41"/>
      <c r="Z41" s="38"/>
      <c r="AA41" s="39"/>
      <c r="AB41" s="39"/>
      <c r="AC41" s="39"/>
      <c r="AD41" s="39"/>
      <c r="AE41" s="39"/>
      <c r="AF41" s="41"/>
    </row>
  </sheetData>
  <mergeCells count="70">
    <mergeCell ref="O35:O40"/>
    <mergeCell ref="AB36:AD36"/>
    <mergeCell ref="G37:G40"/>
    <mergeCell ref="I37:I40"/>
    <mergeCell ref="M37:M40"/>
    <mergeCell ref="U38:Y39"/>
    <mergeCell ref="Z38:AF38"/>
    <mergeCell ref="G35:G36"/>
    <mergeCell ref="I35:I36"/>
    <mergeCell ref="J35:J40"/>
    <mergeCell ref="K35:K40"/>
    <mergeCell ref="M35:M36"/>
    <mergeCell ref="N35:N40"/>
    <mergeCell ref="O27:O32"/>
    <mergeCell ref="AB28:AD28"/>
    <mergeCell ref="G29:G32"/>
    <mergeCell ref="I29:I32"/>
    <mergeCell ref="M29:M32"/>
    <mergeCell ref="U30:Y31"/>
    <mergeCell ref="Z30:AF30"/>
    <mergeCell ref="G27:G28"/>
    <mergeCell ref="I27:I28"/>
    <mergeCell ref="J27:J32"/>
    <mergeCell ref="K27:K32"/>
    <mergeCell ref="M27:M28"/>
    <mergeCell ref="N27:N32"/>
    <mergeCell ref="O19:O24"/>
    <mergeCell ref="AB20:AD20"/>
    <mergeCell ref="G21:G24"/>
    <mergeCell ref="I21:I24"/>
    <mergeCell ref="M21:M24"/>
    <mergeCell ref="U22:Y23"/>
    <mergeCell ref="Z22:AF22"/>
    <mergeCell ref="G19:G20"/>
    <mergeCell ref="I19:I20"/>
    <mergeCell ref="J19:J24"/>
    <mergeCell ref="K19:K24"/>
    <mergeCell ref="M19:M20"/>
    <mergeCell ref="N19:N24"/>
    <mergeCell ref="O11:O16"/>
    <mergeCell ref="AB12:AD12"/>
    <mergeCell ref="G13:G16"/>
    <mergeCell ref="I13:I16"/>
    <mergeCell ref="M13:M16"/>
    <mergeCell ref="U14:Y15"/>
    <mergeCell ref="Z14:AF14"/>
    <mergeCell ref="G11:G12"/>
    <mergeCell ref="I11:I12"/>
    <mergeCell ref="J11:J16"/>
    <mergeCell ref="K11:K16"/>
    <mergeCell ref="M11:M12"/>
    <mergeCell ref="N11:N16"/>
    <mergeCell ref="N4:N8"/>
    <mergeCell ref="O4:O8"/>
    <mergeCell ref="AB5:AD5"/>
    <mergeCell ref="G6:G8"/>
    <mergeCell ref="I6:I8"/>
    <mergeCell ref="M6:M8"/>
    <mergeCell ref="A3:A9"/>
    <mergeCell ref="G4:G5"/>
    <mergeCell ref="I4:I5"/>
    <mergeCell ref="J4:J8"/>
    <mergeCell ref="K4:K8"/>
    <mergeCell ref="M4:M5"/>
    <mergeCell ref="B2:E2"/>
    <mergeCell ref="F2:K2"/>
    <mergeCell ref="L2:O2"/>
    <mergeCell ref="P2:T2"/>
    <mergeCell ref="U2:Y2"/>
    <mergeCell ref="Z2:A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37"/>
  <sheetViews>
    <sheetView zoomScaleSheetLayoutView="100" workbookViewId="0">
      <pane xSplit="5" ySplit="2" topLeftCell="F6" activePane="bottomRight" state="frozen"/>
      <selection activeCell="B29" sqref="B29"/>
      <selection pane="topRight" activeCell="B29" sqref="B29"/>
      <selection pane="bottomLeft" activeCell="B29" sqref="B29"/>
      <selection pane="bottomRight" activeCell="B29" sqref="B29"/>
    </sheetView>
  </sheetViews>
  <sheetFormatPr baseColWidth="10" defaultRowHeight="15"/>
  <cols>
    <col min="1" max="1" width="57.7109375" style="70" customWidth="1"/>
    <col min="2" max="2" width="19.7109375" style="2" customWidth="1"/>
    <col min="3" max="3" width="5.85546875" style="2" customWidth="1"/>
    <col min="4" max="4" width="7.42578125" style="2" customWidth="1"/>
    <col min="5" max="5" width="2.140625" style="2" customWidth="1"/>
    <col min="6" max="6" width="1.5703125" style="76" customWidth="1"/>
    <col min="7" max="7" width="9.140625" style="76" customWidth="1"/>
    <col min="8" max="8" width="5.85546875" style="76" customWidth="1"/>
    <col min="9" max="9" width="7" style="76" customWidth="1"/>
    <col min="10" max="10" width="4.28515625" style="76" customWidth="1"/>
    <col min="11" max="11" width="5.5703125" style="76" bestFit="1" customWidth="1"/>
    <col min="12" max="12" width="1" style="3" customWidth="1"/>
    <col min="13" max="13" width="4" style="2" customWidth="1"/>
    <col min="14" max="14" width="2.42578125" style="2" customWidth="1"/>
    <col min="15" max="15" width="13.28515625" style="2" bestFit="1" customWidth="1"/>
    <col min="16" max="16" width="3.28515625" style="2" customWidth="1"/>
    <col min="17" max="17" width="5.5703125" style="2" bestFit="1" customWidth="1"/>
    <col min="18" max="18" width="5.5703125" style="3" customWidth="1"/>
    <col min="19" max="20" width="8.28515625" style="2" customWidth="1"/>
    <col min="21" max="21" width="6.42578125" style="2" customWidth="1"/>
    <col min="22" max="22" width="2.7109375" style="2" bestFit="1" customWidth="1"/>
    <col min="23" max="23" width="1.85546875" style="2" bestFit="1" customWidth="1"/>
    <col min="24" max="24" width="4.42578125" style="2" bestFit="1" customWidth="1"/>
    <col min="25" max="25" width="1.85546875" style="2" bestFit="1" customWidth="1"/>
    <col min="26" max="26" width="5.42578125" style="2" customWidth="1"/>
    <col min="27" max="27" width="4.140625" style="2" customWidth="1"/>
    <col min="28" max="28" width="2.5703125" style="2" customWidth="1"/>
    <col min="29" max="29" width="4.140625" style="2" bestFit="1" customWidth="1"/>
    <col min="30" max="30" width="2.5703125" style="2" customWidth="1"/>
    <col min="31" max="31" width="4" style="2" bestFit="1" customWidth="1"/>
    <col min="32" max="32" width="3.85546875" style="2" bestFit="1" customWidth="1"/>
    <col min="33" max="33" width="1.85546875" style="2" bestFit="1" customWidth="1"/>
    <col min="34" max="34" width="4" style="2" bestFit="1" customWidth="1"/>
    <col min="35" max="35" width="1.85546875" style="2" bestFit="1" customWidth="1"/>
    <col min="36" max="36" width="4.140625" style="2" bestFit="1" customWidth="1"/>
    <col min="37" max="37" width="4" style="2" customWidth="1"/>
    <col min="38" max="38" width="4.28515625" style="2" customWidth="1"/>
    <col min="40" max="16384" width="11.42578125" style="2"/>
  </cols>
  <sheetData>
    <row r="1" spans="1:38" ht="19.5" thickBot="1">
      <c r="A1" s="1" t="s">
        <v>65</v>
      </c>
    </row>
    <row r="2" spans="1:38" ht="53.25" customHeight="1" thickBot="1">
      <c r="A2" s="4" t="s">
        <v>1</v>
      </c>
      <c r="B2" s="5" t="s">
        <v>2</v>
      </c>
      <c r="C2" s="6"/>
      <c r="D2" s="6"/>
      <c r="E2" s="7"/>
      <c r="F2" s="8" t="s">
        <v>66</v>
      </c>
      <c r="G2" s="9"/>
      <c r="H2" s="9"/>
      <c r="I2" s="9"/>
      <c r="J2" s="9"/>
      <c r="K2" s="10"/>
      <c r="L2" s="5" t="s">
        <v>3</v>
      </c>
      <c r="M2" s="6"/>
      <c r="N2" s="6"/>
      <c r="O2" s="6"/>
      <c r="P2" s="6"/>
      <c r="Q2" s="6"/>
      <c r="R2" s="5" t="s">
        <v>4</v>
      </c>
      <c r="S2" s="6"/>
      <c r="T2" s="6"/>
      <c r="U2" s="7"/>
      <c r="V2" s="8" t="s">
        <v>5</v>
      </c>
      <c r="W2" s="9"/>
      <c r="X2" s="9"/>
      <c r="Y2" s="9"/>
      <c r="Z2" s="10"/>
      <c r="AA2" s="8" t="s">
        <v>6</v>
      </c>
      <c r="AB2" s="9"/>
      <c r="AC2" s="9"/>
      <c r="AD2" s="9"/>
      <c r="AE2" s="10"/>
      <c r="AF2" s="8" t="s">
        <v>7</v>
      </c>
      <c r="AG2" s="9"/>
      <c r="AH2" s="9"/>
      <c r="AI2" s="9"/>
      <c r="AJ2" s="9"/>
      <c r="AK2" s="9"/>
      <c r="AL2" s="10"/>
    </row>
    <row r="3" spans="1:38" ht="15.75">
      <c r="A3" s="11" t="s">
        <v>8</v>
      </c>
      <c r="B3" s="12"/>
      <c r="C3" s="13"/>
      <c r="D3" s="13"/>
      <c r="E3" s="13"/>
      <c r="F3" s="77"/>
      <c r="G3" s="78"/>
      <c r="H3" s="78"/>
      <c r="I3" s="78"/>
      <c r="J3" s="78"/>
      <c r="K3" s="79"/>
      <c r="L3" s="12"/>
      <c r="M3" s="13"/>
      <c r="N3" s="13"/>
      <c r="O3" s="13"/>
      <c r="P3" s="13"/>
      <c r="Q3" s="13"/>
      <c r="R3" s="12"/>
      <c r="S3" s="13"/>
      <c r="T3" s="13"/>
      <c r="U3" s="14"/>
      <c r="V3" s="12"/>
      <c r="W3" s="13"/>
      <c r="X3" s="13"/>
      <c r="Y3" s="13"/>
      <c r="Z3" s="14"/>
      <c r="AA3" s="12"/>
      <c r="AB3" s="13"/>
      <c r="AC3" s="13"/>
      <c r="AD3" s="13"/>
      <c r="AE3" s="14"/>
      <c r="AF3" s="12"/>
      <c r="AG3" s="13"/>
      <c r="AH3" s="13"/>
      <c r="AI3" s="13"/>
      <c r="AJ3" s="13"/>
      <c r="AK3" s="13"/>
      <c r="AL3" s="14"/>
    </row>
    <row r="4" spans="1:38" s="26" customFormat="1">
      <c r="A4" s="15"/>
      <c r="B4" s="16" t="s">
        <v>9</v>
      </c>
      <c r="C4" s="17">
        <v>2</v>
      </c>
      <c r="D4" s="18" t="s">
        <v>10</v>
      </c>
      <c r="E4" s="18"/>
      <c r="F4" s="80"/>
      <c r="G4" s="81" t="s">
        <v>67</v>
      </c>
      <c r="H4" s="18"/>
      <c r="I4" s="21">
        <f>+S4*H10</f>
        <v>6</v>
      </c>
      <c r="J4" s="22">
        <f>+T4*H10</f>
        <v>16</v>
      </c>
      <c r="K4" s="82" t="s">
        <v>68</v>
      </c>
      <c r="L4" s="19"/>
      <c r="M4" s="20" t="s">
        <v>11</v>
      </c>
      <c r="N4" s="18"/>
      <c r="O4" s="21">
        <f>+S4/T4*C6</f>
        <v>3</v>
      </c>
      <c r="P4" s="22">
        <f>+C6</f>
        <v>8</v>
      </c>
      <c r="Q4" s="23" t="s">
        <v>12</v>
      </c>
      <c r="R4" s="19"/>
      <c r="S4" s="24">
        <f>+T4-S6</f>
        <v>6</v>
      </c>
      <c r="T4" s="22">
        <f>+C4*C6</f>
        <v>16</v>
      </c>
      <c r="U4" s="82" t="s">
        <v>13</v>
      </c>
      <c r="V4" s="19"/>
      <c r="W4" s="18"/>
      <c r="X4" s="18"/>
      <c r="Y4" s="18"/>
      <c r="Z4" s="25"/>
      <c r="AA4" s="19"/>
      <c r="AB4" s="18"/>
      <c r="AC4" s="18"/>
      <c r="AD4" s="18"/>
      <c r="AE4" s="25"/>
      <c r="AF4" s="19"/>
      <c r="AG4" s="18"/>
      <c r="AH4" s="18"/>
      <c r="AI4" s="18"/>
      <c r="AJ4" s="18"/>
      <c r="AK4" s="18"/>
      <c r="AL4" s="25"/>
    </row>
    <row r="5" spans="1:38" s="26" customFormat="1">
      <c r="A5" s="15"/>
      <c r="B5" s="19" t="s">
        <v>14</v>
      </c>
      <c r="C5" s="17">
        <v>30</v>
      </c>
      <c r="D5" s="18" t="s">
        <v>12</v>
      </c>
      <c r="E5" s="18"/>
      <c r="F5" s="80"/>
      <c r="G5" s="83"/>
      <c r="H5" s="18"/>
      <c r="I5" s="27"/>
      <c r="J5" s="22"/>
      <c r="K5" s="82"/>
      <c r="L5" s="19"/>
      <c r="M5" s="20"/>
      <c r="N5" s="18"/>
      <c r="O5" s="27"/>
      <c r="P5" s="22"/>
      <c r="Q5" s="23"/>
      <c r="R5" s="19"/>
      <c r="S5" s="24"/>
      <c r="T5" s="22"/>
      <c r="U5" s="82"/>
      <c r="V5" s="28" t="s">
        <v>11</v>
      </c>
      <c r="W5" s="29" t="s">
        <v>15</v>
      </c>
      <c r="X5" s="30">
        <f>+O4</f>
        <v>3</v>
      </c>
      <c r="Y5" s="29" t="s">
        <v>15</v>
      </c>
      <c r="Z5" s="31">
        <f>+X5/X6</f>
        <v>0.6</v>
      </c>
      <c r="AA5" s="28" t="s">
        <v>16</v>
      </c>
      <c r="AB5" s="29" t="s">
        <v>15</v>
      </c>
      <c r="AC5" s="30">
        <f>+C5</f>
        <v>30</v>
      </c>
      <c r="AD5" s="29" t="s">
        <v>15</v>
      </c>
      <c r="AE5" s="32">
        <f>+AC5/AC6</f>
        <v>6</v>
      </c>
      <c r="AF5" s="33" t="s">
        <v>17</v>
      </c>
      <c r="AG5" s="29" t="s">
        <v>15</v>
      </c>
      <c r="AH5" s="34">
        <f>+O4</f>
        <v>3</v>
      </c>
      <c r="AI5" s="34"/>
      <c r="AJ5" s="34"/>
      <c r="AK5" s="29" t="s">
        <v>15</v>
      </c>
      <c r="AL5" s="31">
        <f>+O4/(O6+AH6)</f>
        <v>8.5714285714285715E-2</v>
      </c>
    </row>
    <row r="6" spans="1:38" s="26" customFormat="1">
      <c r="A6" s="15"/>
      <c r="B6" s="16" t="s">
        <v>18</v>
      </c>
      <c r="C6" s="17">
        <v>8</v>
      </c>
      <c r="D6" s="18" t="s">
        <v>12</v>
      </c>
      <c r="E6" s="18"/>
      <c r="F6" s="80"/>
      <c r="G6" s="35" t="s">
        <v>69</v>
      </c>
      <c r="H6" s="18"/>
      <c r="I6" s="35">
        <f>+S6*H10</f>
        <v>10</v>
      </c>
      <c r="J6" s="22"/>
      <c r="K6" s="82"/>
      <c r="L6" s="19"/>
      <c r="M6" s="35" t="s">
        <v>19</v>
      </c>
      <c r="N6" s="18"/>
      <c r="O6" s="35">
        <f>+S$6/T4*C6</f>
        <v>5</v>
      </c>
      <c r="P6" s="22"/>
      <c r="Q6" s="23"/>
      <c r="R6" s="19"/>
      <c r="S6" s="36">
        <f>+C7</f>
        <v>10</v>
      </c>
      <c r="T6" s="22"/>
      <c r="U6" s="82"/>
      <c r="V6" s="19" t="s">
        <v>19</v>
      </c>
      <c r="W6" s="18"/>
      <c r="X6" s="18">
        <f>+O6</f>
        <v>5</v>
      </c>
      <c r="Y6" s="18"/>
      <c r="Z6" s="25"/>
      <c r="AA6" s="19" t="s">
        <v>19</v>
      </c>
      <c r="AB6" s="18"/>
      <c r="AC6" s="18">
        <f>+O6</f>
        <v>5</v>
      </c>
      <c r="AD6" s="18"/>
      <c r="AE6" s="25"/>
      <c r="AF6" s="19" t="s">
        <v>20</v>
      </c>
      <c r="AG6" s="18"/>
      <c r="AH6" s="18">
        <f>+C5</f>
        <v>30</v>
      </c>
      <c r="AI6" s="29" t="s">
        <v>21</v>
      </c>
      <c r="AJ6" s="72">
        <f>+O6</f>
        <v>5</v>
      </c>
      <c r="AK6" s="18"/>
      <c r="AL6" s="25"/>
    </row>
    <row r="7" spans="1:38" s="26" customFormat="1" ht="25.5">
      <c r="A7" s="15"/>
      <c r="B7" s="16" t="s">
        <v>22</v>
      </c>
      <c r="C7" s="17">
        <v>10</v>
      </c>
      <c r="D7" s="18" t="s">
        <v>13</v>
      </c>
      <c r="E7" s="18"/>
      <c r="F7" s="80"/>
      <c r="G7" s="35"/>
      <c r="H7" s="18"/>
      <c r="I7" s="35"/>
      <c r="J7" s="22"/>
      <c r="K7" s="82"/>
      <c r="L7" s="19"/>
      <c r="M7" s="35"/>
      <c r="N7" s="18"/>
      <c r="O7" s="35"/>
      <c r="P7" s="22"/>
      <c r="Q7" s="23"/>
      <c r="R7" s="19"/>
      <c r="S7" s="36"/>
      <c r="T7" s="22"/>
      <c r="U7" s="82"/>
      <c r="V7" s="19"/>
      <c r="W7" s="18"/>
      <c r="X7" s="18"/>
      <c r="Y7" s="18"/>
      <c r="Z7" s="25"/>
      <c r="AA7" s="19"/>
      <c r="AB7" s="18"/>
      <c r="AC7" s="18"/>
      <c r="AD7" s="18"/>
      <c r="AE7" s="25"/>
      <c r="AF7" s="19"/>
      <c r="AG7" s="18"/>
      <c r="AH7" s="18"/>
      <c r="AI7" s="18"/>
      <c r="AJ7" s="18"/>
      <c r="AK7" s="18"/>
      <c r="AL7" s="25"/>
    </row>
    <row r="8" spans="1:38" s="26" customFormat="1">
      <c r="A8" s="15"/>
      <c r="B8" s="16" t="s">
        <v>23</v>
      </c>
      <c r="C8" s="18">
        <f>+P4/T4*60</f>
        <v>30</v>
      </c>
      <c r="D8" s="18" t="s">
        <v>24</v>
      </c>
      <c r="E8" s="18"/>
      <c r="F8" s="80"/>
      <c r="G8" s="35"/>
      <c r="H8" s="18"/>
      <c r="I8" s="35"/>
      <c r="J8" s="22"/>
      <c r="K8" s="82"/>
      <c r="L8" s="19"/>
      <c r="M8" s="35"/>
      <c r="N8" s="18"/>
      <c r="O8" s="35"/>
      <c r="P8" s="22"/>
      <c r="Q8" s="23"/>
      <c r="R8" s="19"/>
      <c r="S8" s="36"/>
      <c r="T8" s="22"/>
      <c r="U8" s="82"/>
      <c r="V8" s="19"/>
      <c r="W8" s="18"/>
      <c r="X8" s="18"/>
      <c r="Y8" s="18"/>
      <c r="Z8" s="25"/>
      <c r="AA8" s="19"/>
      <c r="AB8" s="18"/>
      <c r="AC8" s="18"/>
      <c r="AD8" s="18"/>
      <c r="AE8" s="25"/>
      <c r="AF8" s="19"/>
      <c r="AG8" s="18"/>
      <c r="AH8" s="18"/>
      <c r="AI8" s="18"/>
      <c r="AJ8" s="18"/>
      <c r="AK8" s="18"/>
      <c r="AL8" s="25"/>
    </row>
    <row r="9" spans="1:38" s="26" customFormat="1">
      <c r="A9" s="15"/>
      <c r="B9" s="16" t="s">
        <v>70</v>
      </c>
      <c r="C9" s="3">
        <f>+I4</f>
        <v>6</v>
      </c>
      <c r="D9" s="18"/>
      <c r="E9" s="18"/>
      <c r="F9" s="80"/>
      <c r="G9" s="74"/>
      <c r="H9" s="18"/>
      <c r="I9" s="74"/>
      <c r="J9" s="74"/>
      <c r="K9" s="25"/>
      <c r="L9" s="19"/>
      <c r="M9" s="74"/>
      <c r="N9" s="18"/>
      <c r="O9" s="74"/>
      <c r="P9" s="74"/>
      <c r="Q9" s="18"/>
      <c r="R9" s="19"/>
      <c r="S9" s="84"/>
      <c r="T9" s="74"/>
      <c r="U9" s="25"/>
      <c r="V9" s="19"/>
      <c r="W9" s="18"/>
      <c r="X9" s="18"/>
      <c r="Y9" s="18"/>
      <c r="Z9" s="25"/>
      <c r="AA9" s="19"/>
      <c r="AB9" s="18"/>
      <c r="AC9" s="18"/>
      <c r="AD9" s="18"/>
      <c r="AE9" s="25"/>
      <c r="AF9" s="19"/>
      <c r="AG9" s="18"/>
      <c r="AH9" s="18"/>
      <c r="AI9" s="18"/>
      <c r="AJ9" s="18"/>
      <c r="AK9" s="18"/>
      <c r="AL9" s="25"/>
    </row>
    <row r="10" spans="1:38" ht="15.75" thickBot="1">
      <c r="A10" s="37"/>
      <c r="B10" s="85"/>
      <c r="C10" s="39"/>
      <c r="D10" s="39"/>
      <c r="E10" s="39"/>
      <c r="F10" s="86"/>
      <c r="G10" s="39" t="s">
        <v>71</v>
      </c>
      <c r="H10" s="87">
        <v>1</v>
      </c>
      <c r="I10" s="88"/>
      <c r="J10" s="88"/>
      <c r="K10" s="89"/>
      <c r="L10" s="38"/>
      <c r="M10" s="40"/>
      <c r="N10" s="39"/>
      <c r="O10" s="40"/>
      <c r="P10" s="40"/>
      <c r="Q10" s="39"/>
      <c r="R10" s="38"/>
      <c r="S10" s="40"/>
      <c r="T10" s="40"/>
      <c r="U10" s="41"/>
      <c r="V10" s="38"/>
      <c r="W10" s="39"/>
      <c r="X10" s="39"/>
      <c r="Y10" s="39"/>
      <c r="Z10" s="41"/>
      <c r="AA10" s="38"/>
      <c r="AB10" s="39"/>
      <c r="AC10" s="39"/>
      <c r="AD10" s="39"/>
      <c r="AE10" s="41"/>
      <c r="AF10" s="38"/>
      <c r="AG10" s="39"/>
      <c r="AH10" s="39"/>
      <c r="AI10" s="39"/>
      <c r="AJ10" s="39"/>
      <c r="AK10" s="39"/>
      <c r="AL10" s="41"/>
    </row>
    <row r="11" spans="1:38" ht="15.75">
      <c r="A11" s="12" t="s">
        <v>72</v>
      </c>
      <c r="C11" s="13"/>
      <c r="D11" s="13"/>
      <c r="E11" s="13"/>
      <c r="F11" s="77"/>
      <c r="G11" s="78"/>
      <c r="H11" s="78"/>
      <c r="I11" s="78"/>
      <c r="J11" s="78"/>
      <c r="K11" s="79"/>
      <c r="L11" s="12"/>
      <c r="M11" s="13"/>
      <c r="N11" s="13"/>
      <c r="O11" s="13"/>
      <c r="P11" s="13"/>
      <c r="Q11" s="13"/>
      <c r="R11" s="12"/>
      <c r="S11" s="13"/>
      <c r="T11" s="13"/>
      <c r="U11" s="14"/>
      <c r="V11" s="12"/>
      <c r="W11" s="13"/>
      <c r="X11" s="13"/>
      <c r="Y11" s="13"/>
      <c r="Z11" s="14"/>
      <c r="AA11" s="12"/>
      <c r="AB11" s="13"/>
      <c r="AC11" s="13"/>
      <c r="AD11" s="13"/>
      <c r="AE11" s="14"/>
      <c r="AF11" s="12"/>
      <c r="AG11" s="13"/>
      <c r="AH11" s="13"/>
      <c r="AI11" s="13"/>
      <c r="AJ11" s="13"/>
      <c r="AK11" s="13"/>
      <c r="AL11" s="14"/>
    </row>
    <row r="12" spans="1:38" s="26" customFormat="1">
      <c r="A12" s="42" t="s">
        <v>26</v>
      </c>
      <c r="B12" s="16" t="s">
        <v>9</v>
      </c>
      <c r="C12" s="17">
        <v>2</v>
      </c>
      <c r="D12" s="18" t="s">
        <v>10</v>
      </c>
      <c r="E12" s="18"/>
      <c r="F12" s="80"/>
      <c r="G12" s="81" t="s">
        <v>67</v>
      </c>
      <c r="H12" s="18"/>
      <c r="I12" s="21">
        <f>+C19</f>
        <v>22</v>
      </c>
      <c r="J12" s="22">
        <f>+T12*H19</f>
        <v>32</v>
      </c>
      <c r="K12" s="82" t="s">
        <v>68</v>
      </c>
      <c r="L12" s="19"/>
      <c r="M12" s="20" t="s">
        <v>11</v>
      </c>
      <c r="N12" s="18"/>
      <c r="O12" s="21">
        <f>+S12/T12*C14</f>
        <v>5.5</v>
      </c>
      <c r="P12" s="22">
        <f>+C14</f>
        <v>8</v>
      </c>
      <c r="Q12" s="23" t="s">
        <v>12</v>
      </c>
      <c r="R12" s="19"/>
      <c r="S12" s="43">
        <f>+I12/H19</f>
        <v>11</v>
      </c>
      <c r="T12" s="22">
        <f>+C12*C14</f>
        <v>16</v>
      </c>
      <c r="U12" s="82" t="s">
        <v>13</v>
      </c>
      <c r="V12" s="19"/>
      <c r="W12" s="18"/>
      <c r="X12" s="18"/>
      <c r="Y12" s="18"/>
      <c r="Z12" s="25"/>
      <c r="AA12" s="19"/>
      <c r="AB12" s="18"/>
      <c r="AC12" s="18"/>
      <c r="AD12" s="18"/>
      <c r="AE12" s="25"/>
      <c r="AF12" s="19"/>
      <c r="AG12" s="18"/>
      <c r="AH12" s="18"/>
      <c r="AI12" s="18"/>
      <c r="AJ12" s="18"/>
      <c r="AK12" s="18"/>
      <c r="AL12" s="25"/>
    </row>
    <row r="13" spans="1:38" s="26" customFormat="1">
      <c r="A13" s="42" t="s">
        <v>27</v>
      </c>
      <c r="B13" s="19" t="s">
        <v>14</v>
      </c>
      <c r="C13" s="17">
        <v>30</v>
      </c>
      <c r="D13" s="18" t="s">
        <v>12</v>
      </c>
      <c r="E13" s="18"/>
      <c r="F13" s="80"/>
      <c r="G13" s="83"/>
      <c r="H13" s="18"/>
      <c r="I13" s="27"/>
      <c r="J13" s="22"/>
      <c r="K13" s="82"/>
      <c r="L13" s="19"/>
      <c r="M13" s="20"/>
      <c r="N13" s="18"/>
      <c r="O13" s="27"/>
      <c r="P13" s="22"/>
      <c r="Q13" s="23"/>
      <c r="R13" s="19"/>
      <c r="S13" s="43"/>
      <c r="T13" s="22"/>
      <c r="U13" s="82"/>
      <c r="V13" s="28" t="s">
        <v>11</v>
      </c>
      <c r="W13" s="29" t="s">
        <v>15</v>
      </c>
      <c r="X13" s="57">
        <f>+O12</f>
        <v>5.5</v>
      </c>
      <c r="Y13" s="29" t="s">
        <v>15</v>
      </c>
      <c r="Z13" s="31">
        <f>+X13/X14</f>
        <v>2.2000000000000002</v>
      </c>
      <c r="AA13" s="28" t="s">
        <v>16</v>
      </c>
      <c r="AB13" s="29" t="s">
        <v>15</v>
      </c>
      <c r="AC13" s="30">
        <f>+C13</f>
        <v>30</v>
      </c>
      <c r="AD13" s="29" t="s">
        <v>15</v>
      </c>
      <c r="AE13" s="32">
        <f>+AC13/AC14</f>
        <v>12</v>
      </c>
      <c r="AF13" s="33" t="s">
        <v>17</v>
      </c>
      <c r="AG13" s="29" t="s">
        <v>15</v>
      </c>
      <c r="AH13" s="34">
        <f>+O12</f>
        <v>5.5</v>
      </c>
      <c r="AI13" s="34"/>
      <c r="AJ13" s="34"/>
      <c r="AK13" s="29" t="s">
        <v>15</v>
      </c>
      <c r="AL13" s="31">
        <f>+O12/(O14+AH14)</f>
        <v>0.16923076923076924</v>
      </c>
    </row>
    <row r="14" spans="1:38" s="26" customFormat="1">
      <c r="A14" s="42" t="s">
        <v>36</v>
      </c>
      <c r="B14" s="16" t="s">
        <v>18</v>
      </c>
      <c r="C14" s="17">
        <v>8</v>
      </c>
      <c r="D14" s="18" t="s">
        <v>12</v>
      </c>
      <c r="E14" s="18"/>
      <c r="F14" s="80"/>
      <c r="G14" s="35" t="s">
        <v>69</v>
      </c>
      <c r="H14" s="18"/>
      <c r="I14" s="35">
        <f>+J12-I12</f>
        <v>10</v>
      </c>
      <c r="J14" s="49"/>
      <c r="K14" s="82"/>
      <c r="L14" s="19"/>
      <c r="M14" s="35" t="s">
        <v>19</v>
      </c>
      <c r="N14" s="18"/>
      <c r="O14" s="35">
        <f>+S14/T12*C14</f>
        <v>2.5</v>
      </c>
      <c r="P14" s="22"/>
      <c r="Q14" s="23"/>
      <c r="R14" s="19"/>
      <c r="S14" s="45">
        <f>+I14/H19</f>
        <v>5</v>
      </c>
      <c r="T14" s="22"/>
      <c r="U14" s="82"/>
      <c r="V14" s="19" t="s">
        <v>19</v>
      </c>
      <c r="W14" s="18"/>
      <c r="X14" s="58">
        <f>+O14</f>
        <v>2.5</v>
      </c>
      <c r="Y14" s="18"/>
      <c r="Z14" s="25"/>
      <c r="AA14" s="19" t="s">
        <v>19</v>
      </c>
      <c r="AB14" s="18"/>
      <c r="AC14" s="18">
        <f>+O14</f>
        <v>2.5</v>
      </c>
      <c r="AD14" s="18"/>
      <c r="AE14" s="25"/>
      <c r="AF14" s="19" t="s">
        <v>20</v>
      </c>
      <c r="AG14" s="18"/>
      <c r="AH14" s="18">
        <f>+C13</f>
        <v>30</v>
      </c>
      <c r="AI14" s="29" t="s">
        <v>21</v>
      </c>
      <c r="AJ14" s="18">
        <f>+O14</f>
        <v>2.5</v>
      </c>
      <c r="AK14" s="18"/>
      <c r="AL14" s="25"/>
    </row>
    <row r="15" spans="1:38" s="26" customFormat="1" ht="25.5">
      <c r="A15" s="42" t="s">
        <v>73</v>
      </c>
      <c r="B15" s="16" t="s">
        <v>22</v>
      </c>
      <c r="C15" s="90">
        <f>+S14</f>
        <v>5</v>
      </c>
      <c r="D15" s="18" t="s">
        <v>13</v>
      </c>
      <c r="E15" s="18"/>
      <c r="F15" s="80"/>
      <c r="G15" s="35"/>
      <c r="H15" s="18"/>
      <c r="I15" s="35"/>
      <c r="J15" s="49"/>
      <c r="K15" s="82"/>
      <c r="L15" s="19"/>
      <c r="M15" s="35"/>
      <c r="N15" s="18"/>
      <c r="O15" s="35"/>
      <c r="P15" s="22"/>
      <c r="Q15" s="23"/>
      <c r="R15" s="19"/>
      <c r="S15" s="45"/>
      <c r="T15" s="22"/>
      <c r="U15" s="82"/>
      <c r="V15" s="19"/>
      <c r="W15" s="18"/>
      <c r="X15" s="18"/>
      <c r="Y15" s="18"/>
      <c r="Z15" s="25"/>
      <c r="AA15" s="48" t="str">
        <f>IF(AE13&gt;$AE$5,"Aumenta la composición orgánica","Disminuye la composición orgánica")</f>
        <v>Aumenta la composición orgánica</v>
      </c>
      <c r="AB15" s="49"/>
      <c r="AC15" s="49"/>
      <c r="AD15" s="49"/>
      <c r="AE15" s="50"/>
      <c r="AF15" s="48" t="str">
        <f>IF(AL13&gt;$AL$5,"Aumenta la tasa de ganancia","Disminuye la tasa de ganancia")</f>
        <v>Aumenta la tasa de ganancia</v>
      </c>
      <c r="AG15" s="91"/>
      <c r="AH15" s="91"/>
      <c r="AI15" s="91"/>
      <c r="AJ15" s="91"/>
      <c r="AK15" s="91"/>
      <c r="AL15" s="67"/>
    </row>
    <row r="16" spans="1:38" s="26" customFormat="1">
      <c r="A16" s="42" t="s">
        <v>32</v>
      </c>
      <c r="B16" s="16" t="s">
        <v>23</v>
      </c>
      <c r="C16" s="18">
        <f>+P12/T12*60</f>
        <v>30</v>
      </c>
      <c r="D16" s="18" t="s">
        <v>24</v>
      </c>
      <c r="E16" s="18"/>
      <c r="F16" s="80"/>
      <c r="G16" s="35"/>
      <c r="H16" s="18"/>
      <c r="I16" s="35"/>
      <c r="J16" s="49"/>
      <c r="K16" s="82"/>
      <c r="L16" s="19"/>
      <c r="M16" s="35"/>
      <c r="N16" s="18"/>
      <c r="O16" s="35"/>
      <c r="P16" s="22"/>
      <c r="Q16" s="23"/>
      <c r="R16" s="19"/>
      <c r="S16" s="45"/>
      <c r="T16" s="22"/>
      <c r="U16" s="82"/>
      <c r="V16" s="19"/>
      <c r="W16" s="18"/>
      <c r="X16" s="18"/>
      <c r="Y16" s="18"/>
      <c r="Z16" s="25"/>
      <c r="AA16" s="48"/>
      <c r="AB16" s="49"/>
      <c r="AC16" s="49"/>
      <c r="AD16" s="49"/>
      <c r="AE16" s="50"/>
      <c r="AF16" s="19"/>
      <c r="AG16" s="18"/>
      <c r="AH16" s="18"/>
      <c r="AI16" s="18"/>
      <c r="AJ16" s="18"/>
      <c r="AK16" s="18"/>
      <c r="AL16" s="25"/>
    </row>
    <row r="17" spans="1:38" s="26" customFormat="1">
      <c r="A17" s="42" t="s">
        <v>74</v>
      </c>
      <c r="B17" s="16" t="s">
        <v>75</v>
      </c>
      <c r="C17" s="47">
        <v>1</v>
      </c>
      <c r="D17" s="18"/>
      <c r="E17" s="18"/>
      <c r="F17" s="80"/>
      <c r="G17" s="35"/>
      <c r="H17" s="18"/>
      <c r="I17" s="35"/>
      <c r="J17" s="74"/>
      <c r="K17" s="25"/>
      <c r="L17" s="19"/>
      <c r="M17" s="35"/>
      <c r="N17" s="18"/>
      <c r="O17" s="35"/>
      <c r="P17" s="22"/>
      <c r="Q17" s="23"/>
      <c r="R17" s="19"/>
      <c r="S17" s="45"/>
      <c r="T17" s="22"/>
      <c r="U17" s="82"/>
      <c r="V17" s="19"/>
      <c r="W17" s="18"/>
      <c r="X17" s="18"/>
      <c r="Y17" s="18"/>
      <c r="Z17" s="25"/>
      <c r="AA17" s="19"/>
      <c r="AB17" s="18"/>
      <c r="AC17" s="18"/>
      <c r="AD17" s="18"/>
      <c r="AE17" s="25"/>
      <c r="AF17" s="19"/>
      <c r="AG17" s="18"/>
      <c r="AH17" s="18"/>
      <c r="AI17" s="18"/>
      <c r="AJ17" s="18"/>
      <c r="AK17" s="18"/>
      <c r="AL17" s="25"/>
    </row>
    <row r="18" spans="1:38" s="26" customFormat="1" ht="38.25">
      <c r="A18" s="42" t="s">
        <v>76</v>
      </c>
      <c r="B18" s="16" t="s">
        <v>77</v>
      </c>
      <c r="C18" s="47">
        <v>1</v>
      </c>
      <c r="D18" s="18"/>
      <c r="E18" s="18"/>
      <c r="F18" s="19"/>
      <c r="H18" s="92"/>
      <c r="I18" s="92"/>
      <c r="J18" s="92"/>
      <c r="K18" s="93"/>
      <c r="L18" s="19"/>
      <c r="M18" s="74"/>
      <c r="N18" s="18"/>
      <c r="O18" s="74"/>
      <c r="P18" s="74"/>
      <c r="Q18" s="18"/>
      <c r="R18" s="19"/>
      <c r="S18" s="84"/>
      <c r="T18" s="74"/>
      <c r="U18" s="25"/>
      <c r="V18" s="19"/>
      <c r="W18" s="18"/>
      <c r="X18" s="18"/>
      <c r="Y18" s="18"/>
      <c r="Z18" s="25"/>
      <c r="AA18" s="19"/>
      <c r="AB18" s="18"/>
      <c r="AC18" s="18"/>
      <c r="AD18" s="18"/>
      <c r="AE18" s="25"/>
      <c r="AF18" s="19"/>
      <c r="AG18" s="18"/>
      <c r="AH18" s="18"/>
      <c r="AI18" s="18"/>
      <c r="AJ18" s="18"/>
      <c r="AK18" s="18"/>
      <c r="AL18" s="25"/>
    </row>
    <row r="19" spans="1:38" s="26" customFormat="1" ht="15.75" thickBot="1">
      <c r="A19" s="54" t="s">
        <v>78</v>
      </c>
      <c r="B19" s="85" t="s">
        <v>70</v>
      </c>
      <c r="C19" s="3">
        <f>+(J12-$J$4)*C18+$I$4</f>
        <v>22</v>
      </c>
      <c r="D19" s="3"/>
      <c r="E19" s="18"/>
      <c r="F19" s="19"/>
      <c r="G19" s="3" t="s">
        <v>71</v>
      </c>
      <c r="H19" s="87">
        <f>+$H$10*(1+C17)</f>
        <v>2</v>
      </c>
      <c r="I19" s="92"/>
      <c r="J19" s="92"/>
      <c r="K19" s="93"/>
      <c r="L19" s="19"/>
      <c r="M19" s="74"/>
      <c r="N19" s="18"/>
      <c r="O19" s="74"/>
      <c r="P19" s="74"/>
      <c r="Q19" s="18"/>
      <c r="R19" s="19"/>
      <c r="S19" s="84"/>
      <c r="T19" s="74"/>
      <c r="U19" s="25"/>
      <c r="V19" s="19"/>
      <c r="W19" s="18"/>
      <c r="X19" s="18"/>
      <c r="Y19" s="18"/>
      <c r="Z19" s="25"/>
      <c r="AA19" s="19"/>
      <c r="AB19" s="18"/>
      <c r="AC19" s="18"/>
      <c r="AD19" s="18"/>
      <c r="AE19" s="25"/>
      <c r="AF19" s="19"/>
      <c r="AG19" s="18"/>
      <c r="AH19" s="18"/>
      <c r="AI19" s="18"/>
      <c r="AJ19" s="18"/>
      <c r="AK19" s="18"/>
      <c r="AL19" s="25"/>
    </row>
    <row r="20" spans="1:38" s="3" customFormat="1" ht="15.75">
      <c r="A20" s="12" t="s">
        <v>79</v>
      </c>
      <c r="C20" s="13"/>
      <c r="D20" s="13"/>
      <c r="E20" s="13"/>
      <c r="F20" s="77"/>
      <c r="G20" s="78"/>
      <c r="H20" s="78"/>
      <c r="I20" s="78"/>
      <c r="J20" s="78"/>
      <c r="K20" s="79"/>
      <c r="L20" s="12"/>
      <c r="M20" s="13"/>
      <c r="N20" s="13"/>
      <c r="O20" s="13"/>
      <c r="P20" s="13"/>
      <c r="Q20" s="13"/>
      <c r="R20" s="12"/>
      <c r="S20" s="56"/>
      <c r="T20" s="13"/>
      <c r="U20" s="14"/>
      <c r="V20" s="12"/>
      <c r="W20" s="13"/>
      <c r="X20" s="13"/>
      <c r="Y20" s="13"/>
      <c r="Z20" s="14"/>
      <c r="AA20" s="12"/>
      <c r="AB20" s="13"/>
      <c r="AC20" s="13"/>
      <c r="AD20" s="13"/>
      <c r="AE20" s="14"/>
      <c r="AF20" s="12"/>
      <c r="AG20" s="13"/>
      <c r="AH20" s="13"/>
      <c r="AI20" s="13"/>
      <c r="AJ20" s="13"/>
      <c r="AK20" s="13"/>
      <c r="AL20" s="14"/>
    </row>
    <row r="21" spans="1:38" s="26" customFormat="1">
      <c r="A21" s="42" t="s">
        <v>26</v>
      </c>
      <c r="B21" s="16" t="s">
        <v>9</v>
      </c>
      <c r="C21" s="17">
        <v>2</v>
      </c>
      <c r="D21" s="18" t="s">
        <v>10</v>
      </c>
      <c r="E21" s="18"/>
      <c r="F21" s="80"/>
      <c r="G21" s="81" t="s">
        <v>67</v>
      </c>
      <c r="H21" s="18"/>
      <c r="I21" s="21">
        <f>+C28</f>
        <v>14</v>
      </c>
      <c r="J21" s="22">
        <f>+T21*H28</f>
        <v>32</v>
      </c>
      <c r="K21" s="82" t="s">
        <v>68</v>
      </c>
      <c r="L21" s="19"/>
      <c r="M21" s="20" t="s">
        <v>11</v>
      </c>
      <c r="N21" s="18"/>
      <c r="O21" s="21">
        <f>+S21/T21*C23</f>
        <v>3.5</v>
      </c>
      <c r="P21" s="22">
        <f>+C23</f>
        <v>8</v>
      </c>
      <c r="Q21" s="23" t="s">
        <v>12</v>
      </c>
      <c r="R21" s="19"/>
      <c r="S21" s="43">
        <f>+I21/H28</f>
        <v>7</v>
      </c>
      <c r="T21" s="22">
        <f>+C21*C23</f>
        <v>16</v>
      </c>
      <c r="U21" s="82" t="s">
        <v>13</v>
      </c>
      <c r="V21" s="19"/>
      <c r="W21" s="18"/>
      <c r="X21" s="18"/>
      <c r="Y21" s="18"/>
      <c r="Z21" s="25"/>
      <c r="AA21" s="19"/>
      <c r="AB21" s="18"/>
      <c r="AC21" s="18"/>
      <c r="AD21" s="18"/>
      <c r="AE21" s="25"/>
      <c r="AF21" s="19"/>
      <c r="AG21" s="18"/>
      <c r="AH21" s="18"/>
      <c r="AI21" s="18"/>
      <c r="AJ21" s="18"/>
      <c r="AK21" s="18"/>
      <c r="AL21" s="25"/>
    </row>
    <row r="22" spans="1:38" s="26" customFormat="1">
      <c r="A22" s="42" t="s">
        <v>27</v>
      </c>
      <c r="B22" s="19" t="s">
        <v>14</v>
      </c>
      <c r="C22" s="17">
        <v>30</v>
      </c>
      <c r="D22" s="18" t="s">
        <v>12</v>
      </c>
      <c r="E22" s="18"/>
      <c r="F22" s="80"/>
      <c r="G22" s="83"/>
      <c r="H22" s="18"/>
      <c r="I22" s="27"/>
      <c r="J22" s="22"/>
      <c r="K22" s="82"/>
      <c r="L22" s="19"/>
      <c r="M22" s="20"/>
      <c r="N22" s="18"/>
      <c r="O22" s="27"/>
      <c r="P22" s="22"/>
      <c r="Q22" s="23"/>
      <c r="R22" s="19"/>
      <c r="S22" s="43"/>
      <c r="T22" s="22"/>
      <c r="U22" s="82"/>
      <c r="V22" s="28" t="s">
        <v>11</v>
      </c>
      <c r="W22" s="29" t="s">
        <v>15</v>
      </c>
      <c r="X22" s="57">
        <f>+O21</f>
        <v>3.5</v>
      </c>
      <c r="Y22" s="29" t="s">
        <v>15</v>
      </c>
      <c r="Z22" s="31">
        <f>+X22/X23</f>
        <v>0.77777777777777779</v>
      </c>
      <c r="AA22" s="28" t="s">
        <v>16</v>
      </c>
      <c r="AB22" s="29" t="s">
        <v>15</v>
      </c>
      <c r="AC22" s="30">
        <f>+C22</f>
        <v>30</v>
      </c>
      <c r="AD22" s="29" t="s">
        <v>15</v>
      </c>
      <c r="AE22" s="32">
        <f>+AC22/AC23</f>
        <v>6.666666666666667</v>
      </c>
      <c r="AF22" s="33" t="s">
        <v>17</v>
      </c>
      <c r="AG22" s="29" t="s">
        <v>15</v>
      </c>
      <c r="AH22" s="34">
        <f>+O21</f>
        <v>3.5</v>
      </c>
      <c r="AI22" s="34"/>
      <c r="AJ22" s="34"/>
      <c r="AK22" s="29" t="s">
        <v>15</v>
      </c>
      <c r="AL22" s="31">
        <f>+O21/(O23+AH23)</f>
        <v>0.10144927536231885</v>
      </c>
    </row>
    <row r="23" spans="1:38" s="26" customFormat="1">
      <c r="A23" s="42" t="s">
        <v>36</v>
      </c>
      <c r="B23" s="16" t="s">
        <v>18</v>
      </c>
      <c r="C23" s="17">
        <v>8</v>
      </c>
      <c r="D23" s="18" t="s">
        <v>12</v>
      </c>
      <c r="E23" s="18"/>
      <c r="F23" s="80"/>
      <c r="G23" s="35" t="s">
        <v>69</v>
      </c>
      <c r="H23" s="18"/>
      <c r="I23" s="35">
        <f>+J21-I21</f>
        <v>18</v>
      </c>
      <c r="J23" s="49"/>
      <c r="K23" s="82"/>
      <c r="L23" s="19"/>
      <c r="M23" s="35" t="s">
        <v>19</v>
      </c>
      <c r="N23" s="18"/>
      <c r="O23" s="35">
        <f>+$S23/T21*C23</f>
        <v>4.5</v>
      </c>
      <c r="P23" s="22"/>
      <c r="Q23" s="23"/>
      <c r="R23" s="19"/>
      <c r="S23" s="45">
        <f>+I23/H28</f>
        <v>9</v>
      </c>
      <c r="T23" s="22"/>
      <c r="U23" s="82"/>
      <c r="V23" s="19" t="s">
        <v>19</v>
      </c>
      <c r="W23" s="18"/>
      <c r="X23" s="58">
        <f>+O23</f>
        <v>4.5</v>
      </c>
      <c r="Y23" s="18"/>
      <c r="Z23" s="25"/>
      <c r="AA23" s="19" t="s">
        <v>19</v>
      </c>
      <c r="AB23" s="18"/>
      <c r="AC23" s="18">
        <f>+O23</f>
        <v>4.5</v>
      </c>
      <c r="AD23" s="18"/>
      <c r="AE23" s="25"/>
      <c r="AF23" s="19" t="s">
        <v>20</v>
      </c>
      <c r="AG23" s="18"/>
      <c r="AH23" s="18">
        <f>+C22</f>
        <v>30</v>
      </c>
      <c r="AI23" s="29" t="s">
        <v>21</v>
      </c>
      <c r="AJ23" s="18">
        <f>+O23</f>
        <v>4.5</v>
      </c>
      <c r="AK23" s="18"/>
      <c r="AL23" s="25"/>
    </row>
    <row r="24" spans="1:38" s="26" customFormat="1" ht="25.5">
      <c r="A24" s="42" t="s">
        <v>80</v>
      </c>
      <c r="B24" s="16" t="s">
        <v>22</v>
      </c>
      <c r="C24" s="90">
        <f>+S23</f>
        <v>9</v>
      </c>
      <c r="D24" s="18" t="s">
        <v>13</v>
      </c>
      <c r="E24" s="18"/>
      <c r="F24" s="80"/>
      <c r="G24" s="35"/>
      <c r="H24" s="18"/>
      <c r="I24" s="35"/>
      <c r="J24" s="49"/>
      <c r="K24" s="82"/>
      <c r="L24" s="19"/>
      <c r="M24" s="35"/>
      <c r="N24" s="18"/>
      <c r="O24" s="35"/>
      <c r="P24" s="22"/>
      <c r="Q24" s="23"/>
      <c r="R24" s="19"/>
      <c r="S24" s="45"/>
      <c r="T24" s="22"/>
      <c r="U24" s="82"/>
      <c r="V24" s="19"/>
      <c r="W24" s="18"/>
      <c r="X24" s="18"/>
      <c r="Y24" s="18"/>
      <c r="Z24" s="25"/>
      <c r="AA24" s="48" t="str">
        <f>IF(AE22&gt;$AE$5,"Aumenta la composición orgánica","Disminuye la composición orgánica")</f>
        <v>Aumenta la composición orgánica</v>
      </c>
      <c r="AB24" s="49"/>
      <c r="AC24" s="49"/>
      <c r="AD24" s="49"/>
      <c r="AE24" s="50"/>
      <c r="AF24" s="48" t="str">
        <f>IF(AL22&gt;$AL$5,"Aumenta la tasa de ganancia","Disminuye la tasa de ganancia")</f>
        <v>Aumenta la tasa de ganancia</v>
      </c>
      <c r="AG24" s="91"/>
      <c r="AH24" s="91"/>
      <c r="AI24" s="91"/>
      <c r="AJ24" s="91"/>
      <c r="AK24" s="91"/>
      <c r="AL24" s="67"/>
    </row>
    <row r="25" spans="1:38" s="26" customFormat="1">
      <c r="A25" s="42" t="s">
        <v>32</v>
      </c>
      <c r="B25" s="16" t="s">
        <v>23</v>
      </c>
      <c r="C25" s="18">
        <f>+P21/T21*60</f>
        <v>30</v>
      </c>
      <c r="D25" s="18" t="s">
        <v>24</v>
      </c>
      <c r="E25" s="18"/>
      <c r="F25" s="80"/>
      <c r="G25" s="35"/>
      <c r="H25" s="18"/>
      <c r="I25" s="35"/>
      <c r="J25" s="49"/>
      <c r="K25" s="82"/>
      <c r="L25" s="19"/>
      <c r="M25" s="35"/>
      <c r="N25" s="18"/>
      <c r="O25" s="35"/>
      <c r="P25" s="22"/>
      <c r="Q25" s="23"/>
      <c r="R25" s="19"/>
      <c r="S25" s="45"/>
      <c r="T25" s="22"/>
      <c r="U25" s="82"/>
      <c r="V25" s="19"/>
      <c r="W25" s="18"/>
      <c r="X25" s="18"/>
      <c r="Y25" s="18"/>
      <c r="Z25" s="25"/>
      <c r="AA25" s="48"/>
      <c r="AB25" s="49"/>
      <c r="AC25" s="49"/>
      <c r="AD25" s="49"/>
      <c r="AE25" s="50"/>
      <c r="AF25" s="19"/>
      <c r="AG25" s="18"/>
      <c r="AH25" s="18"/>
      <c r="AI25" s="18"/>
      <c r="AJ25" s="18"/>
      <c r="AK25" s="18"/>
      <c r="AL25" s="25"/>
    </row>
    <row r="26" spans="1:38" s="26" customFormat="1">
      <c r="A26" s="42" t="s">
        <v>74</v>
      </c>
      <c r="B26" s="16" t="s">
        <v>75</v>
      </c>
      <c r="C26" s="47">
        <v>1</v>
      </c>
      <c r="D26" s="18"/>
      <c r="E26" s="18"/>
      <c r="F26" s="80"/>
      <c r="G26" s="35"/>
      <c r="H26" s="18"/>
      <c r="I26" s="35"/>
      <c r="J26" s="74"/>
      <c r="K26" s="25"/>
      <c r="L26" s="19"/>
      <c r="M26" s="35"/>
      <c r="N26" s="18"/>
      <c r="O26" s="35"/>
      <c r="P26" s="22"/>
      <c r="Q26" s="23"/>
      <c r="R26" s="19"/>
      <c r="S26" s="45"/>
      <c r="T26" s="22"/>
      <c r="U26" s="82"/>
      <c r="V26" s="19"/>
      <c r="W26" s="18"/>
      <c r="X26" s="18"/>
      <c r="Y26" s="18"/>
      <c r="Z26" s="25"/>
      <c r="AA26" s="19"/>
      <c r="AB26" s="18"/>
      <c r="AC26" s="18"/>
      <c r="AD26" s="18"/>
      <c r="AE26" s="25"/>
      <c r="AF26" s="19"/>
      <c r="AG26" s="18"/>
      <c r="AH26" s="18"/>
      <c r="AI26" s="18"/>
      <c r="AJ26" s="18"/>
      <c r="AK26" s="18"/>
      <c r="AL26" s="25"/>
    </row>
    <row r="27" spans="1:38" s="26" customFormat="1" ht="38.25">
      <c r="A27" s="42" t="s">
        <v>81</v>
      </c>
      <c r="B27" s="16" t="s">
        <v>77</v>
      </c>
      <c r="C27" s="47">
        <v>0.5</v>
      </c>
      <c r="D27" s="18"/>
      <c r="E27" s="18"/>
      <c r="F27" s="94"/>
      <c r="H27" s="92"/>
      <c r="I27" s="92"/>
      <c r="J27" s="92"/>
      <c r="K27" s="93"/>
      <c r="L27" s="19"/>
      <c r="M27" s="74"/>
      <c r="N27" s="18"/>
      <c r="O27" s="74"/>
      <c r="P27" s="74"/>
      <c r="Q27" s="18"/>
      <c r="R27" s="19"/>
      <c r="S27" s="84"/>
      <c r="T27" s="74"/>
      <c r="U27" s="25"/>
      <c r="V27" s="19"/>
      <c r="W27" s="18"/>
      <c r="X27" s="18"/>
      <c r="Y27" s="18"/>
      <c r="Z27" s="25"/>
      <c r="AA27" s="19"/>
      <c r="AB27" s="18"/>
      <c r="AC27" s="18"/>
      <c r="AD27" s="18"/>
      <c r="AE27" s="25"/>
      <c r="AF27" s="19"/>
      <c r="AG27" s="18"/>
      <c r="AH27" s="18"/>
      <c r="AI27" s="18"/>
      <c r="AJ27" s="18"/>
      <c r="AK27" s="18"/>
      <c r="AL27" s="25"/>
    </row>
    <row r="28" spans="1:38" s="26" customFormat="1" ht="26.25" thickBot="1">
      <c r="A28" s="54" t="s">
        <v>82</v>
      </c>
      <c r="B28" s="85" t="s">
        <v>70</v>
      </c>
      <c r="C28" s="39">
        <f>+(J21-$J$4)*C27+$I$4</f>
        <v>14</v>
      </c>
      <c r="D28" s="39"/>
      <c r="E28" s="18"/>
      <c r="F28" s="19"/>
      <c r="G28" s="3" t="s">
        <v>71</v>
      </c>
      <c r="H28" s="87">
        <f>+$H$10*(1+C26)</f>
        <v>2</v>
      </c>
      <c r="I28" s="92"/>
      <c r="J28" s="92"/>
      <c r="K28" s="93"/>
      <c r="L28" s="19"/>
      <c r="M28" s="74"/>
      <c r="N28" s="18"/>
      <c r="O28" s="74"/>
      <c r="P28" s="74"/>
      <c r="Q28" s="18"/>
      <c r="R28" s="19"/>
      <c r="S28" s="84"/>
      <c r="T28" s="74"/>
      <c r="U28" s="25"/>
      <c r="V28" s="19"/>
      <c r="W28" s="18"/>
      <c r="X28" s="18"/>
      <c r="Y28" s="18"/>
      <c r="Z28" s="25"/>
      <c r="AA28" s="19"/>
      <c r="AB28" s="18"/>
      <c r="AC28" s="18"/>
      <c r="AD28" s="18"/>
      <c r="AE28" s="25"/>
      <c r="AF28" s="19"/>
      <c r="AG28" s="18"/>
      <c r="AH28" s="18"/>
      <c r="AI28" s="18"/>
      <c r="AJ28" s="18"/>
      <c r="AK28" s="18"/>
      <c r="AL28" s="25"/>
    </row>
    <row r="29" spans="1:38" ht="15.75">
      <c r="A29" s="12" t="s">
        <v>83</v>
      </c>
      <c r="C29" s="13"/>
      <c r="D29" s="13"/>
      <c r="E29" s="13"/>
      <c r="F29" s="77"/>
      <c r="G29" s="78"/>
      <c r="H29" s="78"/>
      <c r="I29" s="78"/>
      <c r="J29" s="78"/>
      <c r="K29" s="79"/>
      <c r="L29" s="12"/>
      <c r="M29" s="13"/>
      <c r="N29" s="13"/>
      <c r="O29" s="13"/>
      <c r="P29" s="13"/>
      <c r="Q29" s="13"/>
      <c r="R29" s="12"/>
      <c r="S29" s="13"/>
      <c r="T29" s="13"/>
      <c r="U29" s="14"/>
      <c r="V29" s="12"/>
      <c r="W29" s="13"/>
      <c r="X29" s="13"/>
      <c r="Y29" s="13"/>
      <c r="Z29" s="14"/>
      <c r="AA29" s="12"/>
      <c r="AB29" s="13"/>
      <c r="AC29" s="13"/>
      <c r="AD29" s="13"/>
      <c r="AE29" s="14"/>
      <c r="AF29" s="12"/>
      <c r="AG29" s="13"/>
      <c r="AH29" s="13"/>
      <c r="AI29" s="13"/>
      <c r="AJ29" s="13"/>
      <c r="AK29" s="13"/>
      <c r="AL29" s="14"/>
    </row>
    <row r="30" spans="1:38" s="26" customFormat="1">
      <c r="A30" s="42" t="s">
        <v>84</v>
      </c>
      <c r="B30" s="16" t="s">
        <v>9</v>
      </c>
      <c r="C30" s="17">
        <v>10</v>
      </c>
      <c r="D30" s="18" t="s">
        <v>10</v>
      </c>
      <c r="E30" s="18"/>
      <c r="F30" s="80"/>
      <c r="G30" s="81" t="s">
        <v>67</v>
      </c>
      <c r="H30" s="18"/>
      <c r="I30" s="21">
        <f>+C37</f>
        <v>65.399999999999991</v>
      </c>
      <c r="J30" s="22">
        <f>+T30*H37</f>
        <v>114.99999999999999</v>
      </c>
      <c r="K30" s="82" t="s">
        <v>68</v>
      </c>
      <c r="L30" s="19"/>
      <c r="M30" s="20" t="s">
        <v>11</v>
      </c>
      <c r="N30" s="18"/>
      <c r="O30" s="95">
        <f>+S30/T30*C32</f>
        <v>5.6869565217391305</v>
      </c>
      <c r="P30" s="22">
        <f>+C32</f>
        <v>10</v>
      </c>
      <c r="Q30" s="23" t="s">
        <v>12</v>
      </c>
      <c r="R30" s="19"/>
      <c r="S30" s="43">
        <f>+I30/H37</f>
        <v>56.869565217391305</v>
      </c>
      <c r="T30" s="22">
        <f>+C30*C32</f>
        <v>100</v>
      </c>
      <c r="U30" s="82" t="s">
        <v>13</v>
      </c>
      <c r="V30" s="19"/>
      <c r="W30" s="18"/>
      <c r="X30" s="18"/>
      <c r="Y30" s="18"/>
      <c r="Z30" s="25"/>
      <c r="AA30" s="19"/>
      <c r="AB30" s="18"/>
      <c r="AC30" s="18"/>
      <c r="AD30" s="18"/>
      <c r="AE30" s="25"/>
      <c r="AF30" s="19"/>
      <c r="AG30" s="18"/>
      <c r="AH30" s="18"/>
      <c r="AI30" s="18"/>
      <c r="AJ30" s="18"/>
      <c r="AK30" s="18"/>
      <c r="AL30" s="25"/>
    </row>
    <row r="31" spans="1:38" s="26" customFormat="1">
      <c r="A31" s="42" t="s">
        <v>50</v>
      </c>
      <c r="B31" s="19" t="s">
        <v>14</v>
      </c>
      <c r="C31" s="17">
        <v>40</v>
      </c>
      <c r="D31" s="18" t="s">
        <v>12</v>
      </c>
      <c r="E31" s="18"/>
      <c r="F31" s="80"/>
      <c r="G31" s="83"/>
      <c r="H31" s="18"/>
      <c r="I31" s="27"/>
      <c r="J31" s="22"/>
      <c r="K31" s="82"/>
      <c r="L31" s="19"/>
      <c r="M31" s="20"/>
      <c r="N31" s="18"/>
      <c r="O31" s="96"/>
      <c r="P31" s="22"/>
      <c r="Q31" s="23"/>
      <c r="R31" s="19"/>
      <c r="S31" s="43"/>
      <c r="T31" s="22"/>
      <c r="U31" s="82"/>
      <c r="V31" s="28" t="s">
        <v>11</v>
      </c>
      <c r="W31" s="29" t="s">
        <v>15</v>
      </c>
      <c r="X31" s="57">
        <f>+O30</f>
        <v>5.6869565217391305</v>
      </c>
      <c r="Y31" s="29" t="s">
        <v>15</v>
      </c>
      <c r="Z31" s="31">
        <f>+X31/X32</f>
        <v>1.3185483870967742</v>
      </c>
      <c r="AA31" s="28" t="s">
        <v>16</v>
      </c>
      <c r="AB31" s="29" t="s">
        <v>15</v>
      </c>
      <c r="AC31" s="30">
        <f>+C31</f>
        <v>40</v>
      </c>
      <c r="AD31" s="29" t="s">
        <v>15</v>
      </c>
      <c r="AE31" s="32">
        <f>+AC31/AC32</f>
        <v>9.2741935483870961</v>
      </c>
      <c r="AF31" s="33" t="s">
        <v>17</v>
      </c>
      <c r="AG31" s="29" t="s">
        <v>15</v>
      </c>
      <c r="AH31" s="97">
        <f>+O30</f>
        <v>5.6869565217391305</v>
      </c>
      <c r="AI31" s="97"/>
      <c r="AJ31" s="97"/>
      <c r="AK31" s="29" t="s">
        <v>15</v>
      </c>
      <c r="AL31" s="31">
        <f>+O30/(O32+AH32)</f>
        <v>0.1283359497645212</v>
      </c>
    </row>
    <row r="32" spans="1:38" s="26" customFormat="1" ht="25.5">
      <c r="A32" s="42" t="s">
        <v>85</v>
      </c>
      <c r="B32" s="16" t="s">
        <v>18</v>
      </c>
      <c r="C32" s="17">
        <v>10</v>
      </c>
      <c r="D32" s="18" t="s">
        <v>12</v>
      </c>
      <c r="E32" s="18"/>
      <c r="F32" s="80"/>
      <c r="G32" s="35" t="s">
        <v>69</v>
      </c>
      <c r="H32" s="18"/>
      <c r="I32" s="35">
        <f>+J30-I30</f>
        <v>49.599999999999994</v>
      </c>
      <c r="J32" s="49"/>
      <c r="K32" s="82"/>
      <c r="L32" s="19"/>
      <c r="M32" s="35" t="s">
        <v>19</v>
      </c>
      <c r="N32" s="18"/>
      <c r="O32" s="98">
        <f>+S32/T30*C32</f>
        <v>4.3130434782608695</v>
      </c>
      <c r="P32" s="22"/>
      <c r="Q32" s="23"/>
      <c r="R32" s="19"/>
      <c r="S32" s="45">
        <f>+I32/H37</f>
        <v>43.130434782608695</v>
      </c>
      <c r="T32" s="22"/>
      <c r="U32" s="82"/>
      <c r="V32" s="19" t="s">
        <v>19</v>
      </c>
      <c r="W32" s="18"/>
      <c r="X32" s="58">
        <f>+O32</f>
        <v>4.3130434782608695</v>
      </c>
      <c r="Y32" s="18"/>
      <c r="Z32" s="25"/>
      <c r="AA32" s="19" t="s">
        <v>19</v>
      </c>
      <c r="AB32" s="18"/>
      <c r="AC32" s="18">
        <f>+O32</f>
        <v>4.3130434782608695</v>
      </c>
      <c r="AD32" s="18"/>
      <c r="AE32" s="25"/>
      <c r="AF32" s="19" t="s">
        <v>20</v>
      </c>
      <c r="AG32" s="18"/>
      <c r="AH32" s="18">
        <f>+C31</f>
        <v>40</v>
      </c>
      <c r="AI32" s="29" t="s">
        <v>21</v>
      </c>
      <c r="AJ32" s="18">
        <f>+O32</f>
        <v>4.3130434782608695</v>
      </c>
      <c r="AK32" s="18"/>
      <c r="AL32" s="25"/>
    </row>
    <row r="33" spans="1:38" s="26" customFormat="1" ht="25.5">
      <c r="A33" s="42" t="s">
        <v>86</v>
      </c>
      <c r="B33" s="16" t="s">
        <v>22</v>
      </c>
      <c r="C33" s="90">
        <f>+S32</f>
        <v>43.130434782608695</v>
      </c>
      <c r="D33" s="18" t="s">
        <v>13</v>
      </c>
      <c r="E33" s="18"/>
      <c r="F33" s="80"/>
      <c r="G33" s="35"/>
      <c r="H33" s="18"/>
      <c r="I33" s="35"/>
      <c r="J33" s="49"/>
      <c r="K33" s="82"/>
      <c r="L33" s="19"/>
      <c r="M33" s="35"/>
      <c r="N33" s="18"/>
      <c r="O33" s="98"/>
      <c r="P33" s="22"/>
      <c r="Q33" s="23"/>
      <c r="R33" s="19"/>
      <c r="S33" s="45"/>
      <c r="T33" s="22"/>
      <c r="U33" s="82"/>
      <c r="V33" s="19"/>
      <c r="W33" s="18"/>
      <c r="X33" s="18"/>
      <c r="Y33" s="18"/>
      <c r="Z33" s="25"/>
      <c r="AA33" s="48" t="str">
        <f>IF(AE31&gt;$AE$5,"Aumenta la composición orgánica","Disminuye la composición orgánica")</f>
        <v>Aumenta la composición orgánica</v>
      </c>
      <c r="AB33" s="49"/>
      <c r="AC33" s="49"/>
      <c r="AD33" s="49"/>
      <c r="AE33" s="50"/>
      <c r="AF33" s="48" t="str">
        <f>IF(AL31&gt;$AL$5,"Aumenta la tasa de ganancia","Disminuye la tasa de ganancia")</f>
        <v>Aumenta la tasa de ganancia</v>
      </c>
      <c r="AG33" s="91"/>
      <c r="AH33" s="91"/>
      <c r="AI33" s="91"/>
      <c r="AJ33" s="91"/>
      <c r="AK33" s="91"/>
      <c r="AL33" s="67"/>
    </row>
    <row r="34" spans="1:38" s="26" customFormat="1">
      <c r="A34" s="42" t="s">
        <v>87</v>
      </c>
      <c r="B34" s="16" t="s">
        <v>23</v>
      </c>
      <c r="C34" s="18">
        <f>+P30/T30*60</f>
        <v>6</v>
      </c>
      <c r="D34" s="18" t="s">
        <v>24</v>
      </c>
      <c r="E34" s="18"/>
      <c r="F34" s="80"/>
      <c r="G34" s="35"/>
      <c r="H34" s="18"/>
      <c r="I34" s="35"/>
      <c r="J34" s="49"/>
      <c r="K34" s="82"/>
      <c r="L34" s="19"/>
      <c r="M34" s="35"/>
      <c r="N34" s="18"/>
      <c r="O34" s="98"/>
      <c r="P34" s="22"/>
      <c r="Q34" s="23"/>
      <c r="R34" s="19"/>
      <c r="S34" s="45"/>
      <c r="T34" s="22"/>
      <c r="U34" s="82"/>
      <c r="V34" s="19"/>
      <c r="W34" s="18"/>
      <c r="X34" s="18"/>
      <c r="Y34" s="18"/>
      <c r="Z34" s="25"/>
      <c r="AA34" s="48"/>
      <c r="AB34" s="49"/>
      <c r="AC34" s="49"/>
      <c r="AD34" s="49"/>
      <c r="AE34" s="50"/>
      <c r="AF34" s="19"/>
      <c r="AG34" s="18"/>
      <c r="AH34" s="18"/>
      <c r="AI34" s="18"/>
      <c r="AJ34" s="18"/>
      <c r="AK34" s="18"/>
      <c r="AL34" s="25"/>
    </row>
    <row r="35" spans="1:38" s="26" customFormat="1">
      <c r="A35" s="42" t="s">
        <v>88</v>
      </c>
      <c r="B35" s="16" t="s">
        <v>75</v>
      </c>
      <c r="C35" s="47">
        <v>0.15</v>
      </c>
      <c r="D35" s="18"/>
      <c r="E35" s="18"/>
      <c r="F35" s="80"/>
      <c r="G35" s="35"/>
      <c r="H35" s="18"/>
      <c r="I35" s="35"/>
      <c r="J35" s="74"/>
      <c r="K35" s="25"/>
      <c r="L35" s="19"/>
      <c r="M35" s="35"/>
      <c r="N35" s="18"/>
      <c r="O35" s="98"/>
      <c r="P35" s="22"/>
      <c r="Q35" s="23"/>
      <c r="R35" s="19"/>
      <c r="S35" s="45"/>
      <c r="T35" s="22"/>
      <c r="U35" s="82"/>
      <c r="V35" s="19"/>
      <c r="W35" s="18"/>
      <c r="X35" s="18"/>
      <c r="Y35" s="18"/>
      <c r="Z35" s="25"/>
      <c r="AA35" s="19"/>
      <c r="AB35" s="18"/>
      <c r="AC35" s="18"/>
      <c r="AD35" s="18"/>
      <c r="AE35" s="25"/>
      <c r="AF35" s="19"/>
      <c r="AG35" s="18"/>
      <c r="AH35" s="18"/>
      <c r="AI35" s="18"/>
      <c r="AJ35" s="18"/>
      <c r="AK35" s="18"/>
      <c r="AL35" s="25"/>
    </row>
    <row r="36" spans="1:38" s="26" customFormat="1" ht="38.25">
      <c r="A36" s="42" t="s">
        <v>81</v>
      </c>
      <c r="B36" s="16" t="s">
        <v>77</v>
      </c>
      <c r="C36" s="47">
        <v>0.6</v>
      </c>
      <c r="D36" s="18"/>
      <c r="E36" s="18"/>
      <c r="F36" s="19"/>
      <c r="G36" s="18"/>
      <c r="H36" s="92"/>
      <c r="I36" s="92"/>
      <c r="J36" s="92"/>
      <c r="K36" s="93"/>
      <c r="L36" s="19"/>
      <c r="M36" s="74"/>
      <c r="N36" s="18"/>
      <c r="O36" s="74"/>
      <c r="P36" s="74"/>
      <c r="Q36" s="18"/>
      <c r="R36" s="19"/>
      <c r="S36" s="84"/>
      <c r="T36" s="74"/>
      <c r="U36" s="25"/>
      <c r="V36" s="19"/>
      <c r="W36" s="18"/>
      <c r="X36" s="18"/>
      <c r="Y36" s="18"/>
      <c r="Z36" s="25"/>
      <c r="AA36" s="19"/>
      <c r="AB36" s="18"/>
      <c r="AC36" s="18"/>
      <c r="AD36" s="18"/>
      <c r="AE36" s="25"/>
      <c r="AF36" s="19"/>
      <c r="AG36" s="18"/>
      <c r="AH36" s="18"/>
      <c r="AI36" s="18"/>
      <c r="AJ36" s="18"/>
      <c r="AK36" s="18"/>
      <c r="AL36" s="25"/>
    </row>
    <row r="37" spans="1:38" s="26" customFormat="1" ht="39" thickBot="1">
      <c r="A37" s="54" t="s">
        <v>89</v>
      </c>
      <c r="B37" s="85" t="s">
        <v>70</v>
      </c>
      <c r="C37" s="39">
        <f>+(J30-$J$4)*C36+$I$4</f>
        <v>65.399999999999991</v>
      </c>
      <c r="D37" s="39"/>
      <c r="E37" s="99"/>
      <c r="F37" s="100"/>
      <c r="G37" s="39" t="s">
        <v>71</v>
      </c>
      <c r="H37" s="101">
        <f>+$H$10*(1+C35)</f>
        <v>1.1499999999999999</v>
      </c>
      <c r="I37" s="88"/>
      <c r="J37" s="88"/>
      <c r="K37" s="89"/>
      <c r="L37" s="100"/>
      <c r="M37" s="102"/>
      <c r="N37" s="99"/>
      <c r="O37" s="102"/>
      <c r="P37" s="102"/>
      <c r="Q37" s="99"/>
      <c r="R37" s="100"/>
      <c r="S37" s="103"/>
      <c r="T37" s="102"/>
      <c r="U37" s="104"/>
      <c r="V37" s="100"/>
      <c r="W37" s="99"/>
      <c r="X37" s="99"/>
      <c r="Y37" s="99"/>
      <c r="Z37" s="104"/>
      <c r="AA37" s="100"/>
      <c r="AB37" s="99"/>
      <c r="AC37" s="99"/>
      <c r="AD37" s="99"/>
      <c r="AE37" s="104"/>
      <c r="AF37" s="100"/>
      <c r="AG37" s="99"/>
      <c r="AH37" s="99"/>
      <c r="AI37" s="99"/>
      <c r="AJ37" s="99"/>
      <c r="AK37" s="99"/>
      <c r="AL37" s="104"/>
    </row>
  </sheetData>
  <mergeCells count="82">
    <mergeCell ref="P30:P35"/>
    <mergeCell ref="Q30:Q35"/>
    <mergeCell ref="S30:S31"/>
    <mergeCell ref="T30:T35"/>
    <mergeCell ref="U30:U35"/>
    <mergeCell ref="AH31:AJ31"/>
    <mergeCell ref="S32:S35"/>
    <mergeCell ref="AA33:AE34"/>
    <mergeCell ref="AF33:AL33"/>
    <mergeCell ref="G30:G31"/>
    <mergeCell ref="I30:I31"/>
    <mergeCell ref="J30:J34"/>
    <mergeCell ref="K30:K34"/>
    <mergeCell ref="M30:M31"/>
    <mergeCell ref="O30:O31"/>
    <mergeCell ref="G32:G35"/>
    <mergeCell ref="I32:I35"/>
    <mergeCell ref="M32:M35"/>
    <mergeCell ref="O32:O35"/>
    <mergeCell ref="P21:P26"/>
    <mergeCell ref="Q21:Q26"/>
    <mergeCell ref="S21:S22"/>
    <mergeCell ref="T21:T26"/>
    <mergeCell ref="U21:U26"/>
    <mergeCell ref="AH22:AJ22"/>
    <mergeCell ref="S23:S26"/>
    <mergeCell ref="AA24:AE25"/>
    <mergeCell ref="AF24:AL24"/>
    <mergeCell ref="G21:G22"/>
    <mergeCell ref="I21:I22"/>
    <mergeCell ref="J21:J25"/>
    <mergeCell ref="K21:K25"/>
    <mergeCell ref="M21:M22"/>
    <mergeCell ref="O21:O22"/>
    <mergeCell ref="G23:G26"/>
    <mergeCell ref="I23:I26"/>
    <mergeCell ref="M23:M26"/>
    <mergeCell ref="O23:O26"/>
    <mergeCell ref="P12:P17"/>
    <mergeCell ref="Q12:Q17"/>
    <mergeCell ref="S12:S13"/>
    <mergeCell ref="T12:T17"/>
    <mergeCell ref="U12:U17"/>
    <mergeCell ref="AH13:AJ13"/>
    <mergeCell ref="S14:S17"/>
    <mergeCell ref="AA15:AE16"/>
    <mergeCell ref="AF15:AL15"/>
    <mergeCell ref="G12:G13"/>
    <mergeCell ref="I12:I13"/>
    <mergeCell ref="J12:J16"/>
    <mergeCell ref="K12:K16"/>
    <mergeCell ref="M12:M13"/>
    <mergeCell ref="O12:O13"/>
    <mergeCell ref="G14:G17"/>
    <mergeCell ref="I14:I17"/>
    <mergeCell ref="M14:M17"/>
    <mergeCell ref="O14:O17"/>
    <mergeCell ref="S4:S5"/>
    <mergeCell ref="T4:T8"/>
    <mergeCell ref="U4:U8"/>
    <mergeCell ref="AH5:AJ5"/>
    <mergeCell ref="G6:G8"/>
    <mergeCell ref="I6:I8"/>
    <mergeCell ref="M6:M8"/>
    <mergeCell ref="O6:O8"/>
    <mergeCell ref="S6:S8"/>
    <mergeCell ref="AF2:AL2"/>
    <mergeCell ref="A3:A10"/>
    <mergeCell ref="G4:G5"/>
    <mergeCell ref="I4:I5"/>
    <mergeCell ref="J4:J8"/>
    <mergeCell ref="K4:K8"/>
    <mergeCell ref="M4:M5"/>
    <mergeCell ref="O4:O5"/>
    <mergeCell ref="P4:P8"/>
    <mergeCell ref="Q4:Q8"/>
    <mergeCell ref="B2:E2"/>
    <mergeCell ref="F2:K2"/>
    <mergeCell ref="L2:Q2"/>
    <mergeCell ref="R2:U2"/>
    <mergeCell ref="V2:Z2"/>
    <mergeCell ref="AA2:A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53"/>
  <sheetViews>
    <sheetView zoomScaleSheetLayoutView="100" workbookViewId="0">
      <pane xSplit="5" ySplit="2" topLeftCell="F9" activePane="bottomRight" state="frozen"/>
      <selection activeCell="B29" sqref="B29"/>
      <selection pane="topRight" activeCell="B29" sqref="B29"/>
      <selection pane="bottomLeft" activeCell="B29" sqref="B29"/>
      <selection pane="bottomRight" activeCell="B29" sqref="B29"/>
    </sheetView>
  </sheetViews>
  <sheetFormatPr baseColWidth="10" defaultRowHeight="15"/>
  <cols>
    <col min="1" max="1" width="57.7109375" style="70" customWidth="1"/>
    <col min="2" max="2" width="19.7109375" style="2" customWidth="1"/>
    <col min="3" max="3" width="5.85546875" style="2" customWidth="1"/>
    <col min="4" max="4" width="7.42578125" style="2" customWidth="1"/>
    <col min="5" max="5" width="5.140625" style="2" customWidth="1"/>
    <col min="6" max="6" width="1.5703125" style="76" customWidth="1"/>
    <col min="7" max="7" width="6" style="76" customWidth="1"/>
    <col min="8" max="8" width="5.85546875" style="76" customWidth="1"/>
    <col min="9" max="9" width="7" style="76" customWidth="1"/>
    <col min="10" max="10" width="4.28515625" style="76" customWidth="1"/>
    <col min="11" max="11" width="5.5703125" style="76" bestFit="1" customWidth="1"/>
    <col min="12" max="12" width="1" style="3" customWidth="1"/>
    <col min="13" max="13" width="4" style="2" customWidth="1"/>
    <col min="14" max="14" width="2.42578125" style="2" customWidth="1"/>
    <col min="15" max="15" width="13.28515625" style="2" bestFit="1" customWidth="1"/>
    <col min="16" max="16" width="3.28515625" style="2" customWidth="1"/>
    <col min="17" max="17" width="5.5703125" style="2" bestFit="1" customWidth="1"/>
    <col min="18" max="18" width="5.5703125" style="3" customWidth="1"/>
    <col min="19" max="20" width="8.28515625" style="2" customWidth="1"/>
    <col min="21" max="21" width="6.42578125" style="2" customWidth="1"/>
    <col min="22" max="22" width="2.7109375" style="2" bestFit="1" customWidth="1"/>
    <col min="23" max="23" width="1.85546875" style="2" bestFit="1" customWidth="1"/>
    <col min="24" max="24" width="4.42578125" style="2" bestFit="1" customWidth="1"/>
    <col min="25" max="25" width="1.85546875" style="2" bestFit="1" customWidth="1"/>
    <col min="26" max="26" width="5.42578125" style="2" customWidth="1"/>
    <col min="27" max="27" width="4.140625" style="2" customWidth="1"/>
    <col min="28" max="28" width="2.5703125" style="2" customWidth="1"/>
    <col min="29" max="29" width="4.140625" style="2" bestFit="1" customWidth="1"/>
    <col min="30" max="30" width="2.5703125" style="2" customWidth="1"/>
    <col min="31" max="31" width="4" style="2" bestFit="1" customWidth="1"/>
    <col min="32" max="32" width="3.85546875" style="2" bestFit="1" customWidth="1"/>
    <col min="33" max="33" width="1.85546875" style="2" bestFit="1" customWidth="1"/>
    <col min="34" max="34" width="4" style="2" bestFit="1" customWidth="1"/>
    <col min="35" max="35" width="1.85546875" style="2" bestFit="1" customWidth="1"/>
    <col min="36" max="36" width="4.140625" style="2" bestFit="1" customWidth="1"/>
    <col min="37" max="37" width="4" style="2" customWidth="1"/>
    <col min="38" max="38" width="8.7109375" style="2" customWidth="1"/>
    <col min="39" max="39" width="8.7109375" customWidth="1"/>
    <col min="40" max="16384" width="11.42578125" style="2"/>
  </cols>
  <sheetData>
    <row r="1" spans="1:46" ht="19.5" thickBot="1">
      <c r="A1" s="1" t="s">
        <v>90</v>
      </c>
    </row>
    <row r="2" spans="1:46" ht="53.25" customHeight="1" thickBot="1">
      <c r="A2" s="4" t="s">
        <v>1</v>
      </c>
      <c r="B2" s="5" t="s">
        <v>2</v>
      </c>
      <c r="C2" s="6"/>
      <c r="D2" s="6"/>
      <c r="E2" s="7"/>
      <c r="F2" s="8" t="s">
        <v>66</v>
      </c>
      <c r="G2" s="9"/>
      <c r="H2" s="9"/>
      <c r="I2" s="9"/>
      <c r="J2" s="9"/>
      <c r="K2" s="9"/>
      <c r="L2" s="5" t="s">
        <v>3</v>
      </c>
      <c r="M2" s="6"/>
      <c r="N2" s="6"/>
      <c r="O2" s="6"/>
      <c r="P2" s="6"/>
      <c r="Q2" s="7"/>
      <c r="R2" s="5" t="s">
        <v>4</v>
      </c>
      <c r="S2" s="6"/>
      <c r="T2" s="6"/>
      <c r="U2" s="7"/>
      <c r="V2" s="9" t="s">
        <v>5</v>
      </c>
      <c r="W2" s="9"/>
      <c r="X2" s="9"/>
      <c r="Y2" s="9"/>
      <c r="Z2" s="10"/>
      <c r="AA2" s="8" t="s">
        <v>91</v>
      </c>
      <c r="AB2" s="9"/>
      <c r="AC2" s="9"/>
      <c r="AD2" s="9"/>
      <c r="AE2" s="10"/>
      <c r="AF2" s="8" t="s">
        <v>92</v>
      </c>
      <c r="AG2" s="9"/>
      <c r="AH2" s="9"/>
      <c r="AI2" s="9"/>
      <c r="AJ2" s="9"/>
      <c r="AK2" s="9"/>
      <c r="AL2" s="10"/>
    </row>
    <row r="3" spans="1:46" ht="15.75">
      <c r="A3" s="11" t="s">
        <v>8</v>
      </c>
      <c r="B3" s="12"/>
      <c r="C3" s="13"/>
      <c r="D3" s="13"/>
      <c r="E3" s="14"/>
      <c r="F3" s="77"/>
      <c r="G3" s="78"/>
      <c r="H3" s="78"/>
      <c r="I3" s="78"/>
      <c r="J3" s="78"/>
      <c r="K3" s="78"/>
      <c r="L3" s="12"/>
      <c r="M3" s="13"/>
      <c r="N3" s="13"/>
      <c r="O3" s="13"/>
      <c r="P3" s="13"/>
      <c r="Q3" s="14"/>
      <c r="R3" s="12"/>
      <c r="S3" s="13"/>
      <c r="T3" s="13"/>
      <c r="U3" s="14"/>
      <c r="V3" s="13"/>
      <c r="W3" s="13"/>
      <c r="X3" s="13"/>
      <c r="Y3" s="13"/>
      <c r="Z3" s="14"/>
      <c r="AA3" s="12"/>
      <c r="AB3" s="13"/>
      <c r="AC3" s="13"/>
      <c r="AD3" s="13"/>
      <c r="AE3" s="14"/>
      <c r="AF3" s="12"/>
      <c r="AG3" s="13"/>
      <c r="AH3" s="13"/>
      <c r="AI3" s="13"/>
      <c r="AJ3" s="13"/>
      <c r="AK3" s="13"/>
      <c r="AL3" s="14"/>
    </row>
    <row r="4" spans="1:46" s="26" customFormat="1">
      <c r="A4" s="15"/>
      <c r="B4" s="16" t="s">
        <v>9</v>
      </c>
      <c r="C4" s="17">
        <v>2</v>
      </c>
      <c r="D4" s="18" t="s">
        <v>10</v>
      </c>
      <c r="E4" s="25"/>
      <c r="F4" s="80"/>
      <c r="G4" s="81" t="s">
        <v>67</v>
      </c>
      <c r="H4" s="18"/>
      <c r="I4" s="21">
        <f>+S4*H9</f>
        <v>6</v>
      </c>
      <c r="J4" s="22">
        <f>+T4*H9</f>
        <v>16</v>
      </c>
      <c r="K4" s="23" t="s">
        <v>68</v>
      </c>
      <c r="L4" s="19"/>
      <c r="M4" s="20" t="s">
        <v>11</v>
      </c>
      <c r="N4" s="18"/>
      <c r="O4" s="21">
        <f>+S4/T4*C6</f>
        <v>3</v>
      </c>
      <c r="P4" s="22">
        <f>+C6</f>
        <v>8</v>
      </c>
      <c r="Q4" s="82" t="s">
        <v>12</v>
      </c>
      <c r="R4" s="19"/>
      <c r="S4" s="24">
        <f>+T4-S6</f>
        <v>6</v>
      </c>
      <c r="T4" s="22">
        <f>+C4*C6</f>
        <v>16</v>
      </c>
      <c r="U4" s="82" t="s">
        <v>13</v>
      </c>
      <c r="V4" s="18"/>
      <c r="W4" s="18"/>
      <c r="X4" s="18"/>
      <c r="Y4" s="18"/>
      <c r="Z4" s="25"/>
      <c r="AA4" s="19"/>
      <c r="AB4" s="18"/>
      <c r="AC4" s="18"/>
      <c r="AD4" s="18"/>
      <c r="AE4" s="25"/>
      <c r="AF4" s="19"/>
      <c r="AG4" s="18"/>
      <c r="AH4" s="18"/>
      <c r="AI4" s="18"/>
      <c r="AJ4" s="18"/>
      <c r="AK4" s="18"/>
      <c r="AL4" s="25"/>
    </row>
    <row r="5" spans="1:46" s="26" customFormat="1">
      <c r="A5" s="15"/>
      <c r="B5" s="19" t="s">
        <v>14</v>
      </c>
      <c r="C5" s="17">
        <v>30</v>
      </c>
      <c r="D5" s="18" t="s">
        <v>12</v>
      </c>
      <c r="E5" s="25"/>
      <c r="F5" s="80"/>
      <c r="G5" s="83"/>
      <c r="H5" s="18"/>
      <c r="I5" s="27"/>
      <c r="J5" s="22"/>
      <c r="K5" s="23"/>
      <c r="L5" s="19"/>
      <c r="M5" s="20"/>
      <c r="N5" s="18"/>
      <c r="O5" s="27"/>
      <c r="P5" s="22"/>
      <c r="Q5" s="82"/>
      <c r="R5" s="19"/>
      <c r="S5" s="24"/>
      <c r="T5" s="22"/>
      <c r="U5" s="82"/>
      <c r="V5" s="30" t="s">
        <v>11</v>
      </c>
      <c r="W5" s="29" t="s">
        <v>15</v>
      </c>
      <c r="X5" s="30">
        <f>+O4</f>
        <v>3</v>
      </c>
      <c r="Y5" s="29" t="s">
        <v>15</v>
      </c>
      <c r="Z5" s="31">
        <f>+X5/X6</f>
        <v>0.6</v>
      </c>
      <c r="AA5" s="28" t="s">
        <v>16</v>
      </c>
      <c r="AB5" s="29" t="s">
        <v>15</v>
      </c>
      <c r="AC5" s="30">
        <f>+C5</f>
        <v>30</v>
      </c>
      <c r="AD5" s="29" t="s">
        <v>15</v>
      </c>
      <c r="AE5" s="32">
        <f>+AC5/AC6</f>
        <v>6</v>
      </c>
      <c r="AF5" s="33" t="s">
        <v>17</v>
      </c>
      <c r="AG5" s="29" t="s">
        <v>15</v>
      </c>
      <c r="AH5" s="34">
        <f>+O4</f>
        <v>3</v>
      </c>
      <c r="AI5" s="34"/>
      <c r="AJ5" s="34"/>
      <c r="AK5" s="29" t="s">
        <v>15</v>
      </c>
      <c r="AL5" s="31">
        <f>+O4/(O6+AH6)</f>
        <v>8.5714285714285715E-2</v>
      </c>
    </row>
    <row r="6" spans="1:46" s="26" customFormat="1">
      <c r="A6" s="15"/>
      <c r="B6" s="16" t="s">
        <v>18</v>
      </c>
      <c r="C6" s="17">
        <v>8</v>
      </c>
      <c r="D6" s="18" t="s">
        <v>12</v>
      </c>
      <c r="E6" s="25"/>
      <c r="F6" s="80"/>
      <c r="G6" s="35" t="s">
        <v>69</v>
      </c>
      <c r="H6" s="18"/>
      <c r="I6" s="35">
        <f>+S6*H9</f>
        <v>10</v>
      </c>
      <c r="J6" s="22"/>
      <c r="K6" s="23"/>
      <c r="L6" s="19"/>
      <c r="M6" s="35" t="s">
        <v>19</v>
      </c>
      <c r="N6" s="18"/>
      <c r="O6" s="35">
        <f>+S$6/T4*C6</f>
        <v>5</v>
      </c>
      <c r="P6" s="22"/>
      <c r="Q6" s="82"/>
      <c r="R6" s="19"/>
      <c r="S6" s="36">
        <f>+C7</f>
        <v>10</v>
      </c>
      <c r="T6" s="22"/>
      <c r="U6" s="82"/>
      <c r="V6" s="18" t="s">
        <v>19</v>
      </c>
      <c r="W6" s="18"/>
      <c r="X6" s="18">
        <f>+O6</f>
        <v>5</v>
      </c>
      <c r="Y6" s="18"/>
      <c r="Z6" s="25"/>
      <c r="AA6" s="19" t="s">
        <v>19</v>
      </c>
      <c r="AB6" s="18"/>
      <c r="AC6" s="18">
        <f>+O6</f>
        <v>5</v>
      </c>
      <c r="AD6" s="18"/>
      <c r="AE6" s="25"/>
      <c r="AF6" s="19" t="s">
        <v>20</v>
      </c>
      <c r="AG6" s="18"/>
      <c r="AH6" s="18">
        <f>+C5</f>
        <v>30</v>
      </c>
      <c r="AI6" s="29" t="s">
        <v>21</v>
      </c>
      <c r="AJ6" s="18">
        <f>+O6</f>
        <v>5</v>
      </c>
      <c r="AK6" s="18"/>
      <c r="AL6" s="25"/>
    </row>
    <row r="7" spans="1:46" s="26" customFormat="1" ht="25.5">
      <c r="A7" s="15"/>
      <c r="B7" s="16" t="s">
        <v>22</v>
      </c>
      <c r="C7" s="17">
        <v>10</v>
      </c>
      <c r="D7" s="18" t="s">
        <v>13</v>
      </c>
      <c r="E7" s="25"/>
      <c r="F7" s="80"/>
      <c r="G7" s="35"/>
      <c r="H7" s="18"/>
      <c r="I7" s="35"/>
      <c r="J7" s="22"/>
      <c r="K7" s="23"/>
      <c r="L7" s="19"/>
      <c r="M7" s="35"/>
      <c r="N7" s="18"/>
      <c r="O7" s="35"/>
      <c r="P7" s="22"/>
      <c r="Q7" s="82"/>
      <c r="R7" s="19"/>
      <c r="S7" s="36"/>
      <c r="T7" s="22"/>
      <c r="U7" s="82"/>
      <c r="V7" s="18"/>
      <c r="W7" s="18"/>
      <c r="X7" s="18"/>
      <c r="Y7" s="18"/>
      <c r="Z7" s="25"/>
      <c r="AA7" s="19"/>
      <c r="AB7" s="18"/>
      <c r="AC7" s="18"/>
      <c r="AD7" s="18"/>
      <c r="AE7" s="25"/>
      <c r="AF7" s="19"/>
      <c r="AG7" s="18"/>
      <c r="AH7" s="18"/>
      <c r="AI7" s="18"/>
      <c r="AJ7" s="18"/>
      <c r="AK7" s="18"/>
      <c r="AL7" s="25"/>
    </row>
    <row r="8" spans="1:46" s="26" customFormat="1">
      <c r="A8" s="15"/>
      <c r="B8" s="16" t="s">
        <v>23</v>
      </c>
      <c r="C8" s="18">
        <f>+P4/T4*60</f>
        <v>30</v>
      </c>
      <c r="D8" s="18" t="s">
        <v>24</v>
      </c>
      <c r="E8" s="25"/>
      <c r="F8" s="80"/>
      <c r="G8" s="35"/>
      <c r="H8" s="18"/>
      <c r="I8" s="35"/>
      <c r="J8" s="22"/>
      <c r="K8" s="23"/>
      <c r="L8" s="19"/>
      <c r="M8" s="35"/>
      <c r="N8" s="18"/>
      <c r="O8" s="35"/>
      <c r="P8" s="22"/>
      <c r="Q8" s="82"/>
      <c r="R8" s="19"/>
      <c r="S8" s="36"/>
      <c r="T8" s="22"/>
      <c r="U8" s="82"/>
      <c r="V8" s="18"/>
      <c r="W8" s="18"/>
      <c r="X8" s="18"/>
      <c r="Y8" s="18"/>
      <c r="Z8" s="25"/>
      <c r="AA8" s="19"/>
      <c r="AB8" s="18"/>
      <c r="AC8" s="18"/>
      <c r="AD8" s="18"/>
      <c r="AE8" s="25"/>
      <c r="AF8" s="19"/>
      <c r="AG8" s="18"/>
      <c r="AH8" s="18"/>
      <c r="AI8" s="18"/>
      <c r="AJ8" s="18"/>
      <c r="AK8" s="18"/>
      <c r="AL8" s="25"/>
    </row>
    <row r="9" spans="1:46" s="26" customFormat="1" ht="15.75" thickBot="1">
      <c r="A9" s="15"/>
      <c r="B9" s="85" t="s">
        <v>70</v>
      </c>
      <c r="C9" s="39">
        <f>+I4</f>
        <v>6</v>
      </c>
      <c r="D9" s="99"/>
      <c r="E9" s="104"/>
      <c r="F9" s="80"/>
      <c r="G9" s="39" t="s">
        <v>71</v>
      </c>
      <c r="H9" s="87">
        <v>1</v>
      </c>
      <c r="I9" s="74"/>
      <c r="J9" s="74"/>
      <c r="K9" s="18"/>
      <c r="L9" s="19"/>
      <c r="M9" s="74"/>
      <c r="N9" s="18"/>
      <c r="O9" s="74"/>
      <c r="P9" s="74"/>
      <c r="Q9" s="25"/>
      <c r="R9" s="19"/>
      <c r="S9" s="84"/>
      <c r="T9" s="74"/>
      <c r="U9" s="25"/>
      <c r="V9" s="18"/>
      <c r="W9" s="18"/>
      <c r="X9" s="18"/>
      <c r="Y9" s="18"/>
      <c r="Z9" s="25"/>
      <c r="AA9" s="19"/>
      <c r="AB9" s="18"/>
      <c r="AC9" s="18"/>
      <c r="AD9" s="18"/>
      <c r="AE9" s="25"/>
      <c r="AF9" s="19"/>
      <c r="AG9" s="18"/>
      <c r="AH9" s="18"/>
      <c r="AI9" s="18"/>
      <c r="AJ9" s="18"/>
      <c r="AK9" s="18"/>
      <c r="AL9" s="25"/>
    </row>
    <row r="10" spans="1:46" s="3" customFormat="1" ht="15.75">
      <c r="A10" s="12" t="s">
        <v>93</v>
      </c>
      <c r="C10" s="105"/>
      <c r="D10" s="105"/>
      <c r="E10" s="105"/>
      <c r="F10" s="77"/>
      <c r="G10" s="78"/>
      <c r="H10" s="78"/>
      <c r="I10" s="78"/>
      <c r="J10" s="78"/>
      <c r="K10" s="78"/>
      <c r="L10" s="12"/>
      <c r="M10" s="13"/>
      <c r="N10" s="13"/>
      <c r="O10" s="13"/>
      <c r="P10" s="13"/>
      <c r="Q10" s="14"/>
      <c r="R10" s="12"/>
      <c r="S10" s="56"/>
      <c r="T10" s="13"/>
      <c r="U10" s="14"/>
      <c r="V10" s="13"/>
      <c r="W10" s="13"/>
      <c r="X10" s="13"/>
      <c r="Y10" s="13"/>
      <c r="Z10" s="14"/>
      <c r="AA10" s="12"/>
      <c r="AB10" s="13"/>
      <c r="AC10" s="13"/>
      <c r="AD10" s="13"/>
      <c r="AE10" s="14"/>
      <c r="AF10" s="12"/>
      <c r="AG10" s="13"/>
      <c r="AH10" s="13"/>
      <c r="AI10" s="13"/>
      <c r="AJ10" s="13"/>
      <c r="AK10" s="13"/>
      <c r="AL10" s="14"/>
    </row>
    <row r="11" spans="1:46" s="26" customFormat="1" ht="15.75">
      <c r="A11" s="42" t="s">
        <v>26</v>
      </c>
      <c r="B11" s="16" t="s">
        <v>9</v>
      </c>
      <c r="C11" s="17">
        <v>2</v>
      </c>
      <c r="D11" s="18" t="s">
        <v>10</v>
      </c>
      <c r="E11" s="18"/>
      <c r="F11" s="80"/>
      <c r="G11" s="106" t="s">
        <v>94</v>
      </c>
      <c r="H11" s="92"/>
      <c r="I11" s="107">
        <f>+C19</f>
        <v>0</v>
      </c>
      <c r="J11" s="108">
        <f>+T11*H20</f>
        <v>20.8</v>
      </c>
      <c r="K11" s="23" t="s">
        <v>68</v>
      </c>
      <c r="L11" s="19"/>
      <c r="M11" s="109" t="s">
        <v>95</v>
      </c>
      <c r="N11" s="105"/>
      <c r="O11" s="110">
        <f>+S11/T11*C13</f>
        <v>0</v>
      </c>
      <c r="P11" s="105"/>
      <c r="Q11" s="111"/>
      <c r="R11" s="19"/>
      <c r="S11" s="112">
        <f>+I11/H20</f>
        <v>0</v>
      </c>
      <c r="T11" s="22">
        <f>+C11*C13</f>
        <v>16</v>
      </c>
      <c r="U11" s="82" t="s">
        <v>13</v>
      </c>
      <c r="V11" s="18"/>
      <c r="W11" s="18"/>
      <c r="X11" s="18"/>
      <c r="Y11" s="18"/>
      <c r="Z11" s="25"/>
      <c r="AA11" s="19"/>
      <c r="AB11" s="18"/>
      <c r="AC11" s="18"/>
      <c r="AD11" s="18"/>
      <c r="AE11" s="25"/>
      <c r="AF11" s="19"/>
      <c r="AG11" s="18"/>
      <c r="AH11" s="18"/>
      <c r="AI11" s="18"/>
      <c r="AJ11" s="18"/>
      <c r="AK11" s="18"/>
      <c r="AL11" s="25"/>
    </row>
    <row r="12" spans="1:46" s="26" customFormat="1">
      <c r="A12" s="42" t="s">
        <v>27</v>
      </c>
      <c r="B12" s="19" t="s">
        <v>14</v>
      </c>
      <c r="C12" s="17">
        <v>30</v>
      </c>
      <c r="D12" s="18" t="s">
        <v>12</v>
      </c>
      <c r="E12" s="18"/>
      <c r="F12" s="80"/>
      <c r="G12" s="81" t="s">
        <v>67</v>
      </c>
      <c r="H12" s="18"/>
      <c r="I12" s="21">
        <f>+C20</f>
        <v>10.8</v>
      </c>
      <c r="J12" s="108"/>
      <c r="K12" s="23"/>
      <c r="L12" s="19"/>
      <c r="M12" s="20" t="s">
        <v>11</v>
      </c>
      <c r="N12" s="18"/>
      <c r="O12" s="95">
        <f>+S12/T11*C13</f>
        <v>4.1538461538461542</v>
      </c>
      <c r="P12" s="22">
        <f>+C13</f>
        <v>8</v>
      </c>
      <c r="Q12" s="82" t="s">
        <v>12</v>
      </c>
      <c r="R12" s="19"/>
      <c r="S12" s="43">
        <f>+I12/H20</f>
        <v>8.3076923076923084</v>
      </c>
      <c r="T12" s="22"/>
      <c r="U12" s="82"/>
      <c r="V12" s="30" t="s">
        <v>11</v>
      </c>
      <c r="W12" s="29" t="s">
        <v>15</v>
      </c>
      <c r="X12" s="57">
        <f>+O12</f>
        <v>4.1538461538461542</v>
      </c>
      <c r="Y12" s="29" t="s">
        <v>15</v>
      </c>
      <c r="Z12" s="31">
        <f>+X12/X13</f>
        <v>1.0800000000000003</v>
      </c>
      <c r="AA12" s="28" t="s">
        <v>16</v>
      </c>
      <c r="AB12" s="29" t="s">
        <v>15</v>
      </c>
      <c r="AC12" s="30">
        <f>+C12</f>
        <v>30</v>
      </c>
      <c r="AD12" s="29" t="s">
        <v>15</v>
      </c>
      <c r="AE12" s="32">
        <f>+AC12/AC13</f>
        <v>7.8000000000000007</v>
      </c>
      <c r="AF12" s="33" t="s">
        <v>17</v>
      </c>
      <c r="AG12" s="29" t="s">
        <v>15</v>
      </c>
      <c r="AH12" s="97">
        <f>+O12</f>
        <v>4.1538461538461542</v>
      </c>
      <c r="AI12" s="97"/>
      <c r="AJ12" s="97"/>
      <c r="AK12" s="29" t="s">
        <v>15</v>
      </c>
      <c r="AL12" s="113">
        <f>+O12/(O14+AH13)</f>
        <v>0.12272727272727274</v>
      </c>
    </row>
    <row r="13" spans="1:46" s="26" customFormat="1">
      <c r="A13" s="42" t="s">
        <v>36</v>
      </c>
      <c r="B13" s="16" t="s">
        <v>18</v>
      </c>
      <c r="C13" s="17">
        <v>8</v>
      </c>
      <c r="D13" s="18" t="s">
        <v>12</v>
      </c>
      <c r="E13" s="18"/>
      <c r="F13" s="80"/>
      <c r="G13" s="83"/>
      <c r="H13" s="18"/>
      <c r="I13" s="27"/>
      <c r="J13" s="108"/>
      <c r="K13" s="23"/>
      <c r="L13" s="19"/>
      <c r="M13" s="20"/>
      <c r="N13" s="18"/>
      <c r="O13" s="96"/>
      <c r="P13" s="22"/>
      <c r="Q13" s="82"/>
      <c r="R13" s="19"/>
      <c r="S13" s="43"/>
      <c r="T13" s="22"/>
      <c r="U13" s="82"/>
      <c r="V13" s="18" t="s">
        <v>19</v>
      </c>
      <c r="W13" s="18"/>
      <c r="X13" s="58">
        <f>+O14</f>
        <v>3.8461538461538458</v>
      </c>
      <c r="Y13" s="18"/>
      <c r="Z13" s="25"/>
      <c r="AA13" s="19" t="s">
        <v>19</v>
      </c>
      <c r="AB13" s="18"/>
      <c r="AC13" s="18">
        <f>+O14</f>
        <v>3.8461538461538458</v>
      </c>
      <c r="AD13" s="18"/>
      <c r="AE13" s="25"/>
      <c r="AF13" s="19" t="s">
        <v>20</v>
      </c>
      <c r="AG13" s="18"/>
      <c r="AH13" s="18">
        <f>+C12</f>
        <v>30</v>
      </c>
      <c r="AI13" s="29" t="s">
        <v>21</v>
      </c>
      <c r="AJ13" s="18">
        <f>+O14</f>
        <v>3.8461538461538458</v>
      </c>
      <c r="AK13" s="18"/>
      <c r="AL13" s="25"/>
    </row>
    <row r="14" spans="1:46" s="26" customFormat="1" ht="25.5" customHeight="1">
      <c r="A14" s="42" t="s">
        <v>80</v>
      </c>
      <c r="B14" s="16" t="s">
        <v>22</v>
      </c>
      <c r="C14" s="90">
        <f>+S14</f>
        <v>7.6923076923076916</v>
      </c>
      <c r="D14" s="18" t="s">
        <v>13</v>
      </c>
      <c r="E14" s="18"/>
      <c r="F14" s="80"/>
      <c r="G14" s="35" t="s">
        <v>69</v>
      </c>
      <c r="H14" s="18"/>
      <c r="I14" s="35">
        <f>+J11-I12-I11</f>
        <v>10</v>
      </c>
      <c r="J14" s="108"/>
      <c r="K14" s="23"/>
      <c r="L14" s="19"/>
      <c r="M14" s="35" t="s">
        <v>19</v>
      </c>
      <c r="N14" s="18"/>
      <c r="O14" s="98">
        <f>+$S14/T11*C13</f>
        <v>3.8461538461538458</v>
      </c>
      <c r="P14" s="22"/>
      <c r="Q14" s="82"/>
      <c r="R14" s="19"/>
      <c r="S14" s="45">
        <f>+I14/H20</f>
        <v>7.6923076923076916</v>
      </c>
      <c r="T14" s="22"/>
      <c r="U14" s="82"/>
      <c r="V14" s="18"/>
      <c r="W14" s="18"/>
      <c r="X14" s="18"/>
      <c r="Y14" s="18"/>
      <c r="Z14" s="25"/>
      <c r="AA14" s="48" t="str">
        <f>IF(AE12&gt;$AE$5,"Aumenta la composición orgánica","Disminuye la composición orgánica")</f>
        <v>Aumenta la composición orgánica</v>
      </c>
      <c r="AB14" s="49"/>
      <c r="AC14" s="49"/>
      <c r="AD14" s="49"/>
      <c r="AE14" s="50"/>
      <c r="AF14" s="48" t="str">
        <f>IF(AL12&gt;$AL$5,"Aumenta la tasa de ganancia","Disminuye la tasa de ganancia")</f>
        <v>Aumenta la tasa de ganancia</v>
      </c>
      <c r="AG14" s="91"/>
      <c r="AH14" s="91"/>
      <c r="AI14" s="91"/>
      <c r="AJ14" s="91"/>
      <c r="AK14" s="91"/>
      <c r="AL14" s="67"/>
      <c r="AO14" s="114"/>
      <c r="AP14" s="114"/>
      <c r="AQ14" s="114"/>
      <c r="AR14" s="114"/>
      <c r="AS14" s="114"/>
      <c r="AT14" s="115"/>
    </row>
    <row r="15" spans="1:46" s="26" customFormat="1">
      <c r="A15" s="42" t="s">
        <v>32</v>
      </c>
      <c r="B15" s="16" t="s">
        <v>23</v>
      </c>
      <c r="C15" s="18">
        <f>+P12/T11*60</f>
        <v>30</v>
      </c>
      <c r="D15" s="18" t="s">
        <v>24</v>
      </c>
      <c r="E15" s="18"/>
      <c r="F15" s="80"/>
      <c r="G15" s="35"/>
      <c r="H15" s="18"/>
      <c r="I15" s="35"/>
      <c r="J15" s="108"/>
      <c r="K15" s="23"/>
      <c r="L15" s="19"/>
      <c r="M15" s="35"/>
      <c r="N15" s="18"/>
      <c r="O15" s="98"/>
      <c r="P15" s="22"/>
      <c r="Q15" s="82"/>
      <c r="R15" s="19"/>
      <c r="S15" s="45"/>
      <c r="T15" s="22"/>
      <c r="U15" s="82"/>
      <c r="V15" s="18"/>
      <c r="W15" s="18"/>
      <c r="X15" s="18"/>
      <c r="Y15" s="18"/>
      <c r="Z15" s="25"/>
      <c r="AA15" s="48"/>
      <c r="AB15" s="49"/>
      <c r="AC15" s="49"/>
      <c r="AD15" s="49"/>
      <c r="AE15" s="50"/>
      <c r="AF15" s="19"/>
      <c r="AG15" s="18"/>
      <c r="AH15" s="18"/>
      <c r="AI15" s="18"/>
      <c r="AJ15" s="18"/>
      <c r="AK15" s="18"/>
      <c r="AL15" s="25"/>
    </row>
    <row r="16" spans="1:46" s="26" customFormat="1">
      <c r="A16" s="42" t="s">
        <v>96</v>
      </c>
      <c r="B16" s="16" t="s">
        <v>75</v>
      </c>
      <c r="C16" s="47">
        <v>0.3</v>
      </c>
      <c r="D16" s="18"/>
      <c r="E16" s="18"/>
      <c r="F16" s="80"/>
      <c r="G16" s="35"/>
      <c r="H16" s="18"/>
      <c r="I16" s="35"/>
      <c r="J16" s="108"/>
      <c r="K16" s="23"/>
      <c r="L16" s="19"/>
      <c r="M16" s="35"/>
      <c r="N16" s="18"/>
      <c r="O16" s="98"/>
      <c r="P16" s="22"/>
      <c r="Q16" s="82"/>
      <c r="R16" s="19"/>
      <c r="S16" s="45"/>
      <c r="T16" s="22"/>
      <c r="U16" s="82"/>
      <c r="V16" s="18"/>
      <c r="W16" s="18"/>
      <c r="X16" s="18"/>
      <c r="Y16" s="18"/>
      <c r="Z16" s="25"/>
      <c r="AA16" s="19"/>
      <c r="AB16" s="18"/>
      <c r="AC16" s="18"/>
      <c r="AD16" s="18"/>
      <c r="AE16" s="25"/>
      <c r="AF16" s="19"/>
      <c r="AG16" s="18"/>
      <c r="AH16" s="18"/>
      <c r="AI16" s="18"/>
      <c r="AJ16" s="18"/>
      <c r="AK16" s="18"/>
      <c r="AL16" s="25"/>
    </row>
    <row r="17" spans="1:38" s="26" customFormat="1" ht="38.25">
      <c r="A17" s="26" t="s">
        <v>97</v>
      </c>
      <c r="B17" s="16" t="s">
        <v>98</v>
      </c>
      <c r="C17" s="47">
        <v>0</v>
      </c>
      <c r="D17" s="18"/>
      <c r="E17" s="18"/>
      <c r="F17" s="94"/>
      <c r="G17" s="35"/>
      <c r="H17" s="18"/>
      <c r="I17" s="35"/>
      <c r="J17" s="108"/>
      <c r="K17" s="23"/>
      <c r="L17" s="19"/>
      <c r="M17" s="35"/>
      <c r="N17" s="18"/>
      <c r="O17" s="98"/>
      <c r="P17" s="22"/>
      <c r="Q17" s="82"/>
      <c r="R17" s="19"/>
      <c r="S17" s="45"/>
      <c r="T17" s="22"/>
      <c r="U17" s="82"/>
      <c r="V17" s="18"/>
      <c r="W17" s="18"/>
      <c r="X17" s="18"/>
      <c r="Y17" s="18"/>
      <c r="Z17" s="25"/>
      <c r="AA17" s="19"/>
      <c r="AB17" s="18"/>
      <c r="AC17" s="18"/>
      <c r="AD17" s="18"/>
      <c r="AE17" s="25"/>
      <c r="AF17" s="19"/>
      <c r="AG17" s="18"/>
      <c r="AH17" s="18"/>
      <c r="AI17" s="18"/>
      <c r="AJ17" s="18"/>
      <c r="AK17" s="18"/>
      <c r="AL17" s="25"/>
    </row>
    <row r="18" spans="1:38" s="26" customFormat="1" ht="25.5">
      <c r="A18" s="42" t="s">
        <v>99</v>
      </c>
      <c r="B18" s="16" t="s">
        <v>100</v>
      </c>
      <c r="C18" s="47">
        <v>1</v>
      </c>
      <c r="D18" s="18"/>
      <c r="E18" s="18"/>
      <c r="F18" s="94"/>
      <c r="H18" s="92"/>
      <c r="I18" s="92"/>
      <c r="J18" s="92"/>
      <c r="K18" s="92"/>
      <c r="L18" s="19"/>
      <c r="M18" s="74"/>
      <c r="N18" s="18"/>
      <c r="O18" s="74"/>
      <c r="P18" s="74"/>
      <c r="Q18" s="25"/>
      <c r="R18" s="19"/>
      <c r="S18" s="84"/>
      <c r="T18" s="74"/>
      <c r="U18" s="25"/>
      <c r="V18" s="18"/>
      <c r="W18" s="18"/>
      <c r="X18" s="18"/>
      <c r="Y18" s="18"/>
      <c r="Z18" s="25"/>
      <c r="AA18" s="19"/>
      <c r="AB18" s="18"/>
      <c r="AC18" s="18"/>
      <c r="AD18" s="18"/>
      <c r="AE18" s="25"/>
      <c r="AF18" s="19"/>
      <c r="AG18" s="18"/>
      <c r="AH18" s="18"/>
      <c r="AI18" s="18"/>
      <c r="AJ18" s="18"/>
      <c r="AK18" s="18"/>
      <c r="AL18" s="25"/>
    </row>
    <row r="19" spans="1:38" s="26" customFormat="1">
      <c r="A19" s="42"/>
      <c r="B19" s="26" t="s">
        <v>101</v>
      </c>
      <c r="C19" s="3">
        <f>+(J11-$J$4)*C17</f>
        <v>0</v>
      </c>
      <c r="D19" s="18"/>
      <c r="E19" s="18"/>
      <c r="F19" s="94"/>
      <c r="H19" s="92"/>
      <c r="I19" s="92"/>
      <c r="J19" s="92"/>
      <c r="K19" s="92"/>
      <c r="L19" s="19"/>
      <c r="M19" s="74"/>
      <c r="N19" s="18"/>
      <c r="O19" s="74"/>
      <c r="P19" s="74"/>
      <c r="Q19" s="25"/>
      <c r="R19" s="19"/>
      <c r="S19" s="84"/>
      <c r="T19" s="74"/>
      <c r="U19" s="25"/>
      <c r="V19" s="18"/>
      <c r="W19" s="18"/>
      <c r="X19" s="18"/>
      <c r="Y19" s="18"/>
      <c r="Z19" s="25"/>
      <c r="AA19" s="19"/>
      <c r="AB19" s="18"/>
      <c r="AC19" s="18"/>
      <c r="AD19" s="18"/>
      <c r="AE19" s="25"/>
      <c r="AF19" s="19"/>
      <c r="AG19" s="18"/>
      <c r="AH19" s="18"/>
      <c r="AI19" s="18"/>
      <c r="AJ19" s="18"/>
      <c r="AK19" s="18"/>
      <c r="AL19" s="25"/>
    </row>
    <row r="20" spans="1:38" s="26" customFormat="1" ht="26.25" thickBot="1">
      <c r="A20" s="54" t="s">
        <v>102</v>
      </c>
      <c r="B20" s="85" t="s">
        <v>70</v>
      </c>
      <c r="C20" s="39">
        <f>+(J11-$J$4)*C18+$I$4</f>
        <v>10.8</v>
      </c>
      <c r="D20" s="39"/>
      <c r="E20" s="18"/>
      <c r="F20" s="19"/>
      <c r="G20" s="3" t="s">
        <v>71</v>
      </c>
      <c r="H20" s="101">
        <f>+$H$9*(1+C16)</f>
        <v>1.3</v>
      </c>
      <c r="I20" s="92"/>
      <c r="J20" s="92"/>
      <c r="K20" s="92"/>
      <c r="L20" s="19"/>
      <c r="M20" s="74"/>
      <c r="N20" s="18"/>
      <c r="O20" s="74"/>
      <c r="P20" s="74"/>
      <c r="Q20" s="25"/>
      <c r="R20" s="19"/>
      <c r="S20" s="84"/>
      <c r="T20" s="74"/>
      <c r="U20" s="25"/>
      <c r="V20" s="18"/>
      <c r="W20" s="18"/>
      <c r="X20" s="18"/>
      <c r="Y20" s="18"/>
      <c r="Z20" s="25"/>
      <c r="AA20" s="19"/>
      <c r="AB20" s="18"/>
      <c r="AC20" s="18"/>
      <c r="AD20" s="18"/>
      <c r="AE20" s="25"/>
      <c r="AF20" s="19"/>
      <c r="AG20" s="18"/>
      <c r="AH20" s="18"/>
      <c r="AI20" s="18"/>
      <c r="AJ20" s="18"/>
      <c r="AK20" s="18"/>
      <c r="AL20" s="25"/>
    </row>
    <row r="21" spans="1:38" s="3" customFormat="1" ht="15.75">
      <c r="A21" s="12" t="s">
        <v>103</v>
      </c>
      <c r="B21" s="116"/>
      <c r="C21" s="13"/>
      <c r="D21" s="13"/>
      <c r="E21" s="13"/>
      <c r="F21" s="77"/>
      <c r="G21" s="78"/>
      <c r="H21" s="78"/>
      <c r="I21" s="78"/>
      <c r="J21" s="78"/>
      <c r="K21" s="78"/>
      <c r="L21" s="12"/>
      <c r="M21" s="13"/>
      <c r="N21" s="13"/>
      <c r="O21" s="13"/>
      <c r="P21" s="13"/>
      <c r="Q21" s="14"/>
      <c r="R21" s="12"/>
      <c r="S21" s="56"/>
      <c r="T21" s="13"/>
      <c r="U21" s="14"/>
      <c r="V21" s="13"/>
      <c r="W21" s="13"/>
      <c r="X21" s="13"/>
      <c r="Y21" s="13"/>
      <c r="Z21" s="14"/>
      <c r="AA21" s="12"/>
      <c r="AB21" s="13"/>
      <c r="AC21" s="13"/>
      <c r="AD21" s="13"/>
      <c r="AE21" s="14"/>
      <c r="AF21" s="12"/>
      <c r="AG21" s="13"/>
      <c r="AH21" s="13"/>
      <c r="AI21" s="13"/>
      <c r="AJ21" s="13"/>
      <c r="AK21" s="13"/>
      <c r="AL21" s="14"/>
    </row>
    <row r="22" spans="1:38" s="26" customFormat="1" ht="15.75">
      <c r="A22" s="42" t="s">
        <v>49</v>
      </c>
      <c r="B22" s="16" t="s">
        <v>9</v>
      </c>
      <c r="C22" s="17">
        <v>4</v>
      </c>
      <c r="D22" s="18" t="s">
        <v>10</v>
      </c>
      <c r="E22" s="18"/>
      <c r="F22" s="80"/>
      <c r="G22" s="106" t="s">
        <v>94</v>
      </c>
      <c r="H22" s="92"/>
      <c r="I22" s="107">
        <f>+C30</f>
        <v>2.5600000000000005</v>
      </c>
      <c r="J22" s="108">
        <f>+T22*H31</f>
        <v>41.6</v>
      </c>
      <c r="K22" s="92"/>
      <c r="L22" s="117"/>
      <c r="M22" s="109" t="s">
        <v>95</v>
      </c>
      <c r="N22" s="105"/>
      <c r="O22" s="110">
        <f>+S22/T22*C24</f>
        <v>0.49230769230769239</v>
      </c>
      <c r="P22" s="105"/>
      <c r="Q22" s="111"/>
      <c r="R22" s="117"/>
      <c r="S22" s="112">
        <f>+I22/H31</f>
        <v>1.9692307692307696</v>
      </c>
      <c r="T22" s="22">
        <f>+C22*C24</f>
        <v>32</v>
      </c>
      <c r="U22" s="82" t="s">
        <v>13</v>
      </c>
      <c r="V22" s="18"/>
      <c r="W22" s="18"/>
      <c r="X22" s="18"/>
      <c r="Y22" s="18"/>
      <c r="Z22" s="25"/>
      <c r="AA22" s="19"/>
      <c r="AB22" s="18"/>
      <c r="AC22" s="18"/>
      <c r="AD22" s="18"/>
      <c r="AE22" s="25"/>
      <c r="AF22" s="19"/>
      <c r="AG22" s="18"/>
      <c r="AH22" s="18"/>
      <c r="AI22" s="18"/>
      <c r="AJ22" s="18"/>
      <c r="AK22" s="18"/>
      <c r="AL22" s="25"/>
    </row>
    <row r="23" spans="1:38" s="26" customFormat="1">
      <c r="A23" s="42" t="s">
        <v>104</v>
      </c>
      <c r="B23" s="19" t="s">
        <v>14</v>
      </c>
      <c r="C23" s="17">
        <v>40</v>
      </c>
      <c r="D23" s="18" t="s">
        <v>12</v>
      </c>
      <c r="E23" s="18"/>
      <c r="F23" s="80"/>
      <c r="G23" s="81" t="s">
        <v>67</v>
      </c>
      <c r="H23" s="18"/>
      <c r="I23" s="21">
        <f>+C31</f>
        <v>23.919999999999998</v>
      </c>
      <c r="J23" s="108"/>
      <c r="K23" s="23" t="s">
        <v>68</v>
      </c>
      <c r="L23" s="19"/>
      <c r="M23" s="20" t="s">
        <v>11</v>
      </c>
      <c r="N23" s="18"/>
      <c r="O23" s="95">
        <f>+S23/T22*C24</f>
        <v>4.5999999999999996</v>
      </c>
      <c r="P23" s="22">
        <f>+C24</f>
        <v>8</v>
      </c>
      <c r="Q23" s="82" t="s">
        <v>12</v>
      </c>
      <c r="R23" s="19"/>
      <c r="S23" s="43">
        <f>+I23/H31</f>
        <v>18.399999999999999</v>
      </c>
      <c r="T23" s="22"/>
      <c r="U23" s="82"/>
      <c r="V23" s="30" t="s">
        <v>11</v>
      </c>
      <c r="W23" s="29" t="s">
        <v>15</v>
      </c>
      <c r="X23" s="57">
        <f>+O23</f>
        <v>4.5999999999999996</v>
      </c>
      <c r="Y23" s="29" t="s">
        <v>15</v>
      </c>
      <c r="Z23" s="31">
        <f>+X23/X24</f>
        <v>1.5820105820105816</v>
      </c>
      <c r="AA23" s="28" t="s">
        <v>16</v>
      </c>
      <c r="AB23" s="29" t="s">
        <v>15</v>
      </c>
      <c r="AC23" s="30">
        <f>+C23</f>
        <v>40</v>
      </c>
      <c r="AD23" s="29" t="s">
        <v>15</v>
      </c>
      <c r="AE23" s="32">
        <f>+AC23/AC24</f>
        <v>13.756613756613755</v>
      </c>
      <c r="AF23" s="33" t="s">
        <v>17</v>
      </c>
      <c r="AG23" s="29" t="s">
        <v>15</v>
      </c>
      <c r="AH23" s="97">
        <f>+O23</f>
        <v>4.5999999999999996</v>
      </c>
      <c r="AI23" s="97"/>
      <c r="AJ23" s="97"/>
      <c r="AK23" s="29" t="s">
        <v>15</v>
      </c>
      <c r="AL23" s="31">
        <f>+O23/(O25+AH24)</f>
        <v>0.10720688418788095</v>
      </c>
    </row>
    <row r="24" spans="1:38" s="26" customFormat="1">
      <c r="A24" s="42" t="s">
        <v>36</v>
      </c>
      <c r="B24" s="16" t="s">
        <v>18</v>
      </c>
      <c r="C24" s="17">
        <v>8</v>
      </c>
      <c r="D24" s="18" t="s">
        <v>12</v>
      </c>
      <c r="E24" s="18"/>
      <c r="F24" s="80"/>
      <c r="G24" s="83"/>
      <c r="H24" s="18"/>
      <c r="I24" s="27"/>
      <c r="J24" s="108"/>
      <c r="K24" s="23"/>
      <c r="L24" s="19"/>
      <c r="M24" s="20"/>
      <c r="N24" s="18"/>
      <c r="O24" s="96"/>
      <c r="P24" s="22"/>
      <c r="Q24" s="82"/>
      <c r="R24" s="19"/>
      <c r="S24" s="43"/>
      <c r="T24" s="22"/>
      <c r="U24" s="82"/>
      <c r="V24" s="18" t="s">
        <v>19</v>
      </c>
      <c r="W24" s="18"/>
      <c r="X24" s="58">
        <f>+O25</f>
        <v>2.907692307692308</v>
      </c>
      <c r="Y24" s="18"/>
      <c r="Z24" s="25"/>
      <c r="AA24" s="19" t="s">
        <v>19</v>
      </c>
      <c r="AB24" s="18"/>
      <c r="AC24" s="18">
        <f>+O25</f>
        <v>2.907692307692308</v>
      </c>
      <c r="AD24" s="18"/>
      <c r="AE24" s="25"/>
      <c r="AF24" s="19" t="s">
        <v>20</v>
      </c>
      <c r="AG24" s="18"/>
      <c r="AH24" s="18">
        <f>+C23</f>
        <v>40</v>
      </c>
      <c r="AI24" s="29" t="s">
        <v>21</v>
      </c>
      <c r="AJ24" s="18">
        <f>+O25</f>
        <v>2.907692307692308</v>
      </c>
      <c r="AK24" s="18"/>
      <c r="AL24" s="25"/>
    </row>
    <row r="25" spans="1:38" s="26" customFormat="1" ht="25.5">
      <c r="A25" s="42" t="s">
        <v>105</v>
      </c>
      <c r="B25" s="16" t="s">
        <v>22</v>
      </c>
      <c r="C25" s="90">
        <f>+S25</f>
        <v>11.630769230769232</v>
      </c>
      <c r="D25" s="18" t="s">
        <v>13</v>
      </c>
      <c r="E25" s="18"/>
      <c r="F25" s="80"/>
      <c r="G25" s="35" t="s">
        <v>69</v>
      </c>
      <c r="H25" s="18"/>
      <c r="I25" s="35">
        <f>+J22-I23-I22</f>
        <v>15.120000000000003</v>
      </c>
      <c r="J25" s="108"/>
      <c r="K25" s="23"/>
      <c r="L25" s="19"/>
      <c r="M25" s="35" t="s">
        <v>19</v>
      </c>
      <c r="N25" s="18"/>
      <c r="O25" s="98">
        <f>+$S25/T22*C24</f>
        <v>2.907692307692308</v>
      </c>
      <c r="P25" s="22"/>
      <c r="Q25" s="82"/>
      <c r="R25" s="19"/>
      <c r="S25" s="45">
        <f>+I25/H31</f>
        <v>11.630769230769232</v>
      </c>
      <c r="T25" s="22"/>
      <c r="U25" s="82"/>
      <c r="V25" s="18"/>
      <c r="W25" s="18"/>
      <c r="X25" s="18"/>
      <c r="Y25" s="18"/>
      <c r="Z25" s="25"/>
      <c r="AA25" s="48" t="str">
        <f>IF(AE23&gt;$AE$5,"Aumenta la composición orgánica","Disminuye la composición orgánica")</f>
        <v>Aumenta la composición orgánica</v>
      </c>
      <c r="AB25" s="49"/>
      <c r="AC25" s="49"/>
      <c r="AD25" s="49"/>
      <c r="AE25" s="50"/>
      <c r="AF25" s="48" t="str">
        <f>IF(AL23&gt;$AL$5,"Aumenta la tasa de ganancia","Disminuye la tasa de ganancia")</f>
        <v>Aumenta la tasa de ganancia</v>
      </c>
      <c r="AG25" s="91"/>
      <c r="AH25" s="91"/>
      <c r="AI25" s="91"/>
      <c r="AJ25" s="91"/>
      <c r="AK25" s="91"/>
      <c r="AL25" s="67"/>
    </row>
    <row r="26" spans="1:38" s="26" customFormat="1">
      <c r="A26" s="42" t="s">
        <v>106</v>
      </c>
      <c r="B26" s="16" t="s">
        <v>23</v>
      </c>
      <c r="C26" s="18">
        <f>+P23/T22*60</f>
        <v>15</v>
      </c>
      <c r="D26" s="18" t="s">
        <v>24</v>
      </c>
      <c r="E26" s="18"/>
      <c r="F26" s="80"/>
      <c r="G26" s="35"/>
      <c r="H26" s="18"/>
      <c r="I26" s="35"/>
      <c r="J26" s="108"/>
      <c r="K26" s="23"/>
      <c r="L26" s="19"/>
      <c r="M26" s="35"/>
      <c r="N26" s="18"/>
      <c r="O26" s="98"/>
      <c r="P26" s="22"/>
      <c r="Q26" s="82"/>
      <c r="R26" s="19"/>
      <c r="S26" s="45"/>
      <c r="T26" s="22"/>
      <c r="U26" s="82"/>
      <c r="V26" s="18"/>
      <c r="W26" s="18"/>
      <c r="X26" s="18"/>
      <c r="Y26" s="18"/>
      <c r="Z26" s="25"/>
      <c r="AA26" s="48"/>
      <c r="AB26" s="49"/>
      <c r="AC26" s="49"/>
      <c r="AD26" s="49"/>
      <c r="AE26" s="50"/>
      <c r="AF26" s="19"/>
      <c r="AG26" s="18"/>
      <c r="AH26" s="18"/>
      <c r="AI26" s="18"/>
      <c r="AJ26" s="18"/>
      <c r="AK26" s="18"/>
      <c r="AL26" s="25"/>
    </row>
    <row r="27" spans="1:38" s="26" customFormat="1" ht="25.5">
      <c r="A27" s="42" t="s">
        <v>107</v>
      </c>
      <c r="B27" s="16" t="s">
        <v>75</v>
      </c>
      <c r="C27" s="47">
        <v>0.3</v>
      </c>
      <c r="D27" s="18"/>
      <c r="E27" s="18"/>
      <c r="F27" s="80"/>
      <c r="G27" s="35"/>
      <c r="H27" s="18"/>
      <c r="I27" s="35"/>
      <c r="J27" s="108"/>
      <c r="K27" s="23"/>
      <c r="L27" s="19"/>
      <c r="M27" s="35"/>
      <c r="N27" s="18"/>
      <c r="O27" s="98"/>
      <c r="P27" s="22"/>
      <c r="Q27" s="82"/>
      <c r="R27" s="19"/>
      <c r="S27" s="45"/>
      <c r="T27" s="22"/>
      <c r="U27" s="82"/>
      <c r="V27" s="18"/>
      <c r="W27" s="18"/>
      <c r="X27" s="18"/>
      <c r="Y27" s="18"/>
      <c r="Z27" s="25"/>
      <c r="AA27" s="19"/>
      <c r="AB27" s="18"/>
      <c r="AC27" s="18"/>
      <c r="AD27" s="18"/>
      <c r="AE27" s="25"/>
      <c r="AF27" s="19"/>
      <c r="AG27" s="18"/>
      <c r="AH27" s="18"/>
      <c r="AI27" s="18"/>
      <c r="AJ27" s="18"/>
      <c r="AK27" s="18"/>
      <c r="AL27" s="25"/>
    </row>
    <row r="28" spans="1:38" s="26" customFormat="1" ht="38.25">
      <c r="A28" s="42" t="s">
        <v>108</v>
      </c>
      <c r="B28" s="16" t="s">
        <v>98</v>
      </c>
      <c r="C28" s="47">
        <v>0.1</v>
      </c>
      <c r="D28" s="18"/>
      <c r="E28" s="18"/>
      <c r="F28" s="94"/>
      <c r="G28" s="35"/>
      <c r="H28" s="18"/>
      <c r="I28" s="35"/>
      <c r="J28" s="108"/>
      <c r="K28" s="18"/>
      <c r="L28" s="19"/>
      <c r="M28" s="35"/>
      <c r="N28" s="18"/>
      <c r="O28" s="98"/>
      <c r="P28" s="22"/>
      <c r="Q28" s="82"/>
      <c r="R28" s="19"/>
      <c r="S28" s="45"/>
      <c r="T28" s="22"/>
      <c r="U28" s="82"/>
      <c r="V28" s="18"/>
      <c r="W28" s="18"/>
      <c r="X28" s="18"/>
      <c r="Y28" s="18"/>
      <c r="Z28" s="25"/>
      <c r="AA28" s="19"/>
      <c r="AB28" s="18"/>
      <c r="AC28" s="18"/>
      <c r="AD28" s="18"/>
      <c r="AE28" s="25"/>
      <c r="AF28" s="19"/>
      <c r="AG28" s="18"/>
      <c r="AH28" s="18"/>
      <c r="AI28" s="18"/>
      <c r="AJ28" s="18"/>
      <c r="AK28" s="18"/>
      <c r="AL28" s="25"/>
    </row>
    <row r="29" spans="1:38" s="26" customFormat="1" ht="38.25">
      <c r="A29" s="42" t="s">
        <v>109</v>
      </c>
      <c r="B29" s="16" t="s">
        <v>100</v>
      </c>
      <c r="C29" s="47">
        <v>0.7</v>
      </c>
      <c r="D29" s="18"/>
      <c r="E29" s="18"/>
      <c r="F29" s="94"/>
      <c r="G29" s="18"/>
      <c r="H29" s="92"/>
      <c r="I29" s="92"/>
      <c r="J29" s="92"/>
      <c r="K29" s="92"/>
      <c r="L29" s="19"/>
      <c r="M29" s="74"/>
      <c r="N29" s="18"/>
      <c r="O29" s="74"/>
      <c r="P29" s="74"/>
      <c r="Q29" s="25"/>
      <c r="R29" s="19"/>
      <c r="S29" s="84"/>
      <c r="T29" s="74"/>
      <c r="U29" s="25"/>
      <c r="V29" s="18"/>
      <c r="W29" s="18"/>
      <c r="X29" s="18"/>
      <c r="Y29" s="18"/>
      <c r="Z29" s="25"/>
      <c r="AA29" s="19"/>
      <c r="AB29" s="18"/>
      <c r="AC29" s="18"/>
      <c r="AD29" s="18"/>
      <c r="AE29" s="25"/>
      <c r="AF29" s="19"/>
      <c r="AG29" s="18"/>
      <c r="AH29" s="18"/>
      <c r="AI29" s="18"/>
      <c r="AJ29" s="18"/>
      <c r="AK29" s="18"/>
      <c r="AL29" s="25"/>
    </row>
    <row r="30" spans="1:38" s="26" customFormat="1">
      <c r="A30" s="42" t="s">
        <v>110</v>
      </c>
      <c r="B30" s="18" t="s">
        <v>101</v>
      </c>
      <c r="C30" s="118">
        <f>+(J22-$J$4)*C28</f>
        <v>2.5600000000000005</v>
      </c>
      <c r="D30" s="18"/>
      <c r="E30" s="18"/>
      <c r="F30" s="94"/>
      <c r="G30" s="18"/>
      <c r="H30" s="92"/>
      <c r="I30" s="92"/>
      <c r="J30" s="92"/>
      <c r="K30" s="92"/>
      <c r="L30" s="19"/>
      <c r="M30" s="74"/>
      <c r="N30" s="18"/>
      <c r="O30" s="74"/>
      <c r="P30" s="74"/>
      <c r="Q30" s="25"/>
      <c r="R30" s="19"/>
      <c r="S30" s="84"/>
      <c r="T30" s="74"/>
      <c r="U30" s="25"/>
      <c r="V30" s="18"/>
      <c r="W30" s="18"/>
      <c r="X30" s="18"/>
      <c r="Y30" s="18"/>
      <c r="Z30" s="25"/>
      <c r="AA30" s="19"/>
      <c r="AB30" s="18"/>
      <c r="AC30" s="18"/>
      <c r="AD30" s="18"/>
      <c r="AE30" s="25"/>
      <c r="AF30" s="19"/>
      <c r="AG30" s="18"/>
      <c r="AH30" s="18"/>
      <c r="AI30" s="18"/>
      <c r="AJ30" s="18"/>
      <c r="AK30" s="18"/>
      <c r="AL30" s="25"/>
    </row>
    <row r="31" spans="1:38" s="26" customFormat="1" ht="51.75" thickBot="1">
      <c r="A31" s="54" t="s">
        <v>111</v>
      </c>
      <c r="B31" s="85" t="s">
        <v>70</v>
      </c>
      <c r="C31" s="119">
        <f>+(J22-$J$4)*C29+$I$4</f>
        <v>23.919999999999998</v>
      </c>
      <c r="D31" s="39"/>
      <c r="E31" s="99"/>
      <c r="F31" s="100"/>
      <c r="G31" s="39" t="s">
        <v>71</v>
      </c>
      <c r="H31" s="101">
        <f>+$H$9*(1+C27)</f>
        <v>1.3</v>
      </c>
      <c r="I31" s="88"/>
      <c r="J31" s="88"/>
      <c r="K31" s="88"/>
      <c r="L31" s="100"/>
      <c r="M31" s="102"/>
      <c r="N31" s="99"/>
      <c r="O31" s="102"/>
      <c r="P31" s="102"/>
      <c r="Q31" s="104"/>
      <c r="R31" s="100"/>
      <c r="S31" s="103"/>
      <c r="T31" s="102"/>
      <c r="U31" s="104"/>
      <c r="V31" s="99"/>
      <c r="W31" s="99"/>
      <c r="X31" s="99"/>
      <c r="Y31" s="99"/>
      <c r="Z31" s="104"/>
      <c r="AA31" s="100"/>
      <c r="AB31" s="99"/>
      <c r="AC31" s="99"/>
      <c r="AD31" s="99"/>
      <c r="AE31" s="104"/>
      <c r="AF31" s="100"/>
      <c r="AG31" s="99"/>
      <c r="AH31" s="99"/>
      <c r="AI31" s="99"/>
      <c r="AJ31" s="99"/>
      <c r="AK31" s="99"/>
      <c r="AL31" s="104"/>
    </row>
    <row r="32" spans="1:38" s="3" customFormat="1" ht="15.75">
      <c r="A32" s="12" t="s">
        <v>112</v>
      </c>
      <c r="B32" s="116"/>
      <c r="C32" s="13"/>
      <c r="D32" s="13"/>
      <c r="E32" s="13"/>
      <c r="F32" s="77"/>
      <c r="G32" s="78"/>
      <c r="H32" s="78"/>
      <c r="I32" s="78"/>
      <c r="J32" s="78"/>
      <c r="K32" s="78"/>
      <c r="L32" s="12"/>
      <c r="M32" s="13"/>
      <c r="N32" s="13"/>
      <c r="O32" s="13"/>
      <c r="P32" s="13"/>
      <c r="Q32" s="14"/>
      <c r="R32" s="12"/>
      <c r="S32" s="56"/>
      <c r="T32" s="13"/>
      <c r="U32" s="14"/>
      <c r="V32" s="13"/>
      <c r="W32" s="13"/>
      <c r="X32" s="13"/>
      <c r="Y32" s="13"/>
      <c r="Z32" s="14"/>
      <c r="AA32" s="12"/>
      <c r="AB32" s="13"/>
      <c r="AC32" s="13"/>
      <c r="AD32" s="13"/>
      <c r="AE32" s="14"/>
      <c r="AF32" s="12"/>
      <c r="AG32" s="13"/>
      <c r="AH32" s="13"/>
      <c r="AI32" s="13"/>
      <c r="AJ32" s="13"/>
      <c r="AK32" s="13"/>
      <c r="AL32" s="14"/>
    </row>
    <row r="33" spans="1:38" s="26" customFormat="1" ht="15.75">
      <c r="A33" s="42" t="s">
        <v>49</v>
      </c>
      <c r="B33" s="16" t="s">
        <v>9</v>
      </c>
      <c r="C33" s="17">
        <v>4</v>
      </c>
      <c r="D33" s="18" t="s">
        <v>10</v>
      </c>
      <c r="E33" s="18"/>
      <c r="F33" s="80"/>
      <c r="G33" s="106" t="s">
        <v>94</v>
      </c>
      <c r="H33" s="92"/>
      <c r="I33" s="107">
        <f>+C41</f>
        <v>17.919999999999998</v>
      </c>
      <c r="J33" s="108">
        <f>+T33*H42</f>
        <v>41.6</v>
      </c>
      <c r="K33" s="92"/>
      <c r="L33" s="117"/>
      <c r="M33" s="109" t="s">
        <v>95</v>
      </c>
      <c r="N33" s="105"/>
      <c r="O33" s="110">
        <f>+S33/T33*C35</f>
        <v>3.4461538461538459</v>
      </c>
      <c r="P33" s="105"/>
      <c r="Q33" s="111"/>
      <c r="R33" s="117"/>
      <c r="S33" s="112">
        <f>+I33/H42</f>
        <v>13.784615384615384</v>
      </c>
      <c r="T33" s="22">
        <f>+C33*C35</f>
        <v>32</v>
      </c>
      <c r="U33" s="82" t="s">
        <v>13</v>
      </c>
      <c r="V33" s="18"/>
      <c r="W33" s="18"/>
      <c r="X33" s="18"/>
      <c r="Y33" s="18"/>
      <c r="Z33" s="25"/>
      <c r="AA33" s="19"/>
      <c r="AB33" s="18"/>
      <c r="AC33" s="18"/>
      <c r="AD33" s="18"/>
      <c r="AE33" s="25"/>
      <c r="AF33" s="19"/>
      <c r="AG33" s="18"/>
      <c r="AH33" s="18"/>
      <c r="AI33" s="18"/>
      <c r="AJ33" s="18"/>
      <c r="AK33" s="18"/>
      <c r="AL33" s="25"/>
    </row>
    <row r="34" spans="1:38" s="26" customFormat="1">
      <c r="A34" s="42" t="s">
        <v>104</v>
      </c>
      <c r="B34" s="19" t="s">
        <v>14</v>
      </c>
      <c r="C34" s="17">
        <v>40</v>
      </c>
      <c r="D34" s="18" t="s">
        <v>12</v>
      </c>
      <c r="E34" s="18"/>
      <c r="F34" s="80"/>
      <c r="G34" s="81" t="s">
        <v>67</v>
      </c>
      <c r="H34" s="18"/>
      <c r="I34" s="21">
        <f>+C42</f>
        <v>13.68</v>
      </c>
      <c r="J34" s="108"/>
      <c r="K34" s="23" t="s">
        <v>68</v>
      </c>
      <c r="L34" s="19"/>
      <c r="M34" s="20" t="s">
        <v>11</v>
      </c>
      <c r="N34" s="18"/>
      <c r="O34" s="95">
        <f>+S34/T33*C35</f>
        <v>2.6307692307692307</v>
      </c>
      <c r="P34" s="22">
        <f>+C35</f>
        <v>8</v>
      </c>
      <c r="Q34" s="82" t="s">
        <v>12</v>
      </c>
      <c r="R34" s="19"/>
      <c r="S34" s="43">
        <f>+I34/H42</f>
        <v>10.523076923076923</v>
      </c>
      <c r="T34" s="22"/>
      <c r="U34" s="82"/>
      <c r="V34" s="30" t="s">
        <v>11</v>
      </c>
      <c r="W34" s="29" t="s">
        <v>15</v>
      </c>
      <c r="X34" s="57">
        <f>+O34</f>
        <v>2.6307692307692307</v>
      </c>
      <c r="Y34" s="29" t="s">
        <v>15</v>
      </c>
      <c r="Z34" s="31">
        <f>+X34/X35</f>
        <v>1.3679999999999994</v>
      </c>
      <c r="AA34" s="28" t="s">
        <v>16</v>
      </c>
      <c r="AB34" s="29" t="s">
        <v>15</v>
      </c>
      <c r="AC34" s="30">
        <f>+C34</f>
        <v>40</v>
      </c>
      <c r="AD34" s="29" t="s">
        <v>15</v>
      </c>
      <c r="AE34" s="32">
        <f>+AC34/AC35</f>
        <v>20.799999999999994</v>
      </c>
      <c r="AF34" s="33" t="s">
        <v>17</v>
      </c>
      <c r="AG34" s="29" t="s">
        <v>15</v>
      </c>
      <c r="AH34" s="97">
        <f>+O34</f>
        <v>2.6307692307692307</v>
      </c>
      <c r="AI34" s="97"/>
      <c r="AJ34" s="97"/>
      <c r="AK34" s="29" t="s">
        <v>15</v>
      </c>
      <c r="AL34" s="31">
        <f>+O34/(O36+AH35)</f>
        <v>6.2752293577981649E-2</v>
      </c>
    </row>
    <row r="35" spans="1:38" s="26" customFormat="1">
      <c r="A35" s="42" t="s">
        <v>36</v>
      </c>
      <c r="B35" s="16" t="s">
        <v>18</v>
      </c>
      <c r="C35" s="17">
        <v>8</v>
      </c>
      <c r="D35" s="18" t="s">
        <v>12</v>
      </c>
      <c r="E35" s="18"/>
      <c r="F35" s="80"/>
      <c r="G35" s="83"/>
      <c r="H35" s="18"/>
      <c r="I35" s="27"/>
      <c r="J35" s="108"/>
      <c r="K35" s="23"/>
      <c r="L35" s="19"/>
      <c r="M35" s="20"/>
      <c r="N35" s="18"/>
      <c r="O35" s="96"/>
      <c r="P35" s="22"/>
      <c r="Q35" s="82"/>
      <c r="R35" s="19"/>
      <c r="S35" s="43"/>
      <c r="T35" s="22"/>
      <c r="U35" s="82"/>
      <c r="V35" s="18" t="s">
        <v>19</v>
      </c>
      <c r="W35" s="18"/>
      <c r="X35" s="58">
        <f>+O36</f>
        <v>1.9230769230769238</v>
      </c>
      <c r="Y35" s="18"/>
      <c r="Z35" s="25"/>
      <c r="AA35" s="19" t="s">
        <v>19</v>
      </c>
      <c r="AB35" s="18"/>
      <c r="AC35" s="18">
        <f>+O36</f>
        <v>1.9230769230769238</v>
      </c>
      <c r="AD35" s="18"/>
      <c r="AE35" s="25"/>
      <c r="AF35" s="19" t="s">
        <v>20</v>
      </c>
      <c r="AG35" s="18"/>
      <c r="AH35" s="18">
        <f>+C34</f>
        <v>40</v>
      </c>
      <c r="AI35" s="29" t="s">
        <v>21</v>
      </c>
      <c r="AJ35" s="18">
        <f>+O36</f>
        <v>1.9230769230769238</v>
      </c>
      <c r="AK35" s="18"/>
      <c r="AL35" s="25"/>
    </row>
    <row r="36" spans="1:38" s="26" customFormat="1" ht="25.5">
      <c r="A36" s="42" t="s">
        <v>80</v>
      </c>
      <c r="B36" s="16" t="s">
        <v>22</v>
      </c>
      <c r="C36" s="90">
        <f>+S36</f>
        <v>7.6923076923076952</v>
      </c>
      <c r="D36" s="18" t="s">
        <v>13</v>
      </c>
      <c r="E36" s="18"/>
      <c r="F36" s="80"/>
      <c r="G36" s="35" t="s">
        <v>69</v>
      </c>
      <c r="H36" s="18"/>
      <c r="I36" s="35">
        <f>+J33-I34-I33</f>
        <v>10.000000000000004</v>
      </c>
      <c r="J36" s="108"/>
      <c r="K36" s="23"/>
      <c r="L36" s="19"/>
      <c r="M36" s="35" t="s">
        <v>19</v>
      </c>
      <c r="N36" s="18"/>
      <c r="O36" s="98">
        <f>+$S36/T33*C35</f>
        <v>1.9230769230769238</v>
      </c>
      <c r="P36" s="22"/>
      <c r="Q36" s="82"/>
      <c r="R36" s="19"/>
      <c r="S36" s="45">
        <f>+I36/H42</f>
        <v>7.6923076923076952</v>
      </c>
      <c r="T36" s="22"/>
      <c r="U36" s="82"/>
      <c r="V36" s="18"/>
      <c r="W36" s="18"/>
      <c r="X36" s="18"/>
      <c r="Y36" s="18"/>
      <c r="Z36" s="25"/>
      <c r="AA36" s="48" t="str">
        <f>IF(AE34&gt;$AE$5,"Aumenta la composición orgánica","Disminuye la composición orgánica")</f>
        <v>Aumenta la composición orgánica</v>
      </c>
      <c r="AB36" s="49"/>
      <c r="AC36" s="49"/>
      <c r="AD36" s="49"/>
      <c r="AE36" s="50"/>
      <c r="AF36" s="48" t="str">
        <f>IF(AL34&gt;$AL$5,"Aumenta la tasa de ganancia","Disminuye la tasa de ganancia")</f>
        <v>Disminuye la tasa de ganancia</v>
      </c>
      <c r="AG36" s="91"/>
      <c r="AH36" s="91"/>
      <c r="AI36" s="91"/>
      <c r="AJ36" s="91"/>
      <c r="AK36" s="91"/>
      <c r="AL36" s="67"/>
    </row>
    <row r="37" spans="1:38" s="26" customFormat="1">
      <c r="A37" s="42" t="s">
        <v>106</v>
      </c>
      <c r="B37" s="16" t="s">
        <v>23</v>
      </c>
      <c r="C37" s="18">
        <f>+P34/T33*60</f>
        <v>15</v>
      </c>
      <c r="D37" s="18" t="s">
        <v>24</v>
      </c>
      <c r="E37" s="18"/>
      <c r="F37" s="80"/>
      <c r="G37" s="35"/>
      <c r="H37" s="18"/>
      <c r="I37" s="35"/>
      <c r="J37" s="108"/>
      <c r="K37" s="23"/>
      <c r="L37" s="19"/>
      <c r="M37" s="35"/>
      <c r="N37" s="18"/>
      <c r="O37" s="98"/>
      <c r="P37" s="22"/>
      <c r="Q37" s="82"/>
      <c r="R37" s="19"/>
      <c r="S37" s="45"/>
      <c r="T37" s="22"/>
      <c r="U37" s="82"/>
      <c r="V37" s="18"/>
      <c r="W37" s="18"/>
      <c r="X37" s="18"/>
      <c r="Y37" s="18"/>
      <c r="Z37" s="25"/>
      <c r="AA37" s="48"/>
      <c r="AB37" s="49"/>
      <c r="AC37" s="49"/>
      <c r="AD37" s="49"/>
      <c r="AE37" s="50"/>
      <c r="AF37" s="19"/>
      <c r="AG37" s="18"/>
      <c r="AH37" s="18"/>
      <c r="AI37" s="18"/>
      <c r="AJ37" s="18"/>
      <c r="AK37" s="18"/>
      <c r="AL37" s="25"/>
    </row>
    <row r="38" spans="1:38" s="26" customFormat="1" ht="25.5">
      <c r="A38" s="42" t="s">
        <v>113</v>
      </c>
      <c r="B38" s="16" t="s">
        <v>75</v>
      </c>
      <c r="C38" s="47">
        <v>0.3</v>
      </c>
      <c r="D38" s="18"/>
      <c r="E38" s="18"/>
      <c r="F38" s="80"/>
      <c r="G38" s="35"/>
      <c r="H38" s="18"/>
      <c r="I38" s="35"/>
      <c r="J38" s="108"/>
      <c r="K38" s="23"/>
      <c r="L38" s="19"/>
      <c r="M38" s="35"/>
      <c r="N38" s="18"/>
      <c r="O38" s="98"/>
      <c r="P38" s="22"/>
      <c r="Q38" s="82"/>
      <c r="R38" s="19"/>
      <c r="S38" s="45"/>
      <c r="T38" s="22"/>
      <c r="U38" s="82"/>
      <c r="V38" s="18"/>
      <c r="W38" s="18"/>
      <c r="X38" s="18"/>
      <c r="Y38" s="18"/>
      <c r="Z38" s="25"/>
      <c r="AA38" s="19"/>
      <c r="AB38" s="18"/>
      <c r="AC38" s="18"/>
      <c r="AD38" s="18"/>
      <c r="AE38" s="25"/>
      <c r="AF38" s="19"/>
      <c r="AG38" s="18"/>
      <c r="AH38" s="18"/>
      <c r="AI38" s="18"/>
      <c r="AJ38" s="18"/>
      <c r="AK38" s="18"/>
      <c r="AL38" s="25"/>
    </row>
    <row r="39" spans="1:38" s="26" customFormat="1" ht="38.25">
      <c r="A39" s="42" t="s">
        <v>114</v>
      </c>
      <c r="B39" s="16" t="s">
        <v>98</v>
      </c>
      <c r="C39" s="47">
        <v>0.7</v>
      </c>
      <c r="D39" s="18"/>
      <c r="E39" s="18"/>
      <c r="F39" s="94"/>
      <c r="G39" s="35"/>
      <c r="H39" s="18"/>
      <c r="I39" s="35"/>
      <c r="J39" s="108"/>
      <c r="K39" s="18"/>
      <c r="L39" s="19"/>
      <c r="M39" s="35"/>
      <c r="N39" s="18"/>
      <c r="O39" s="98"/>
      <c r="P39" s="22"/>
      <c r="Q39" s="82"/>
      <c r="R39" s="19"/>
      <c r="S39" s="45"/>
      <c r="T39" s="22"/>
      <c r="U39" s="82"/>
      <c r="V39" s="18"/>
      <c r="W39" s="18"/>
      <c r="X39" s="18"/>
      <c r="Y39" s="18"/>
      <c r="Z39" s="25"/>
      <c r="AA39" s="19"/>
      <c r="AB39" s="18"/>
      <c r="AC39" s="18"/>
      <c r="AD39" s="18"/>
      <c r="AE39" s="25"/>
      <c r="AF39" s="19"/>
      <c r="AG39" s="18"/>
      <c r="AH39" s="18"/>
      <c r="AI39" s="18"/>
      <c r="AJ39" s="18"/>
      <c r="AK39" s="18"/>
      <c r="AL39" s="25"/>
    </row>
    <row r="40" spans="1:38" s="26" customFormat="1" ht="25.5">
      <c r="A40" s="42" t="s">
        <v>115</v>
      </c>
      <c r="B40" s="16" t="s">
        <v>100</v>
      </c>
      <c r="C40" s="47">
        <v>0.3</v>
      </c>
      <c r="D40" s="18"/>
      <c r="E40" s="18"/>
      <c r="F40" s="94"/>
      <c r="G40" s="18"/>
      <c r="H40" s="92"/>
      <c r="I40" s="92"/>
      <c r="J40" s="92"/>
      <c r="K40" s="92"/>
      <c r="L40" s="19"/>
      <c r="M40" s="74"/>
      <c r="N40" s="18"/>
      <c r="O40" s="74"/>
      <c r="P40" s="74"/>
      <c r="Q40" s="25"/>
      <c r="R40" s="19"/>
      <c r="S40" s="84"/>
      <c r="T40" s="74"/>
      <c r="U40" s="25"/>
      <c r="V40" s="18"/>
      <c r="W40" s="18"/>
      <c r="X40" s="18"/>
      <c r="Y40" s="18"/>
      <c r="Z40" s="25"/>
      <c r="AA40" s="19"/>
      <c r="AB40" s="18"/>
      <c r="AC40" s="18"/>
      <c r="AD40" s="18"/>
      <c r="AE40" s="25"/>
      <c r="AF40" s="19"/>
      <c r="AG40" s="18"/>
      <c r="AH40" s="18"/>
      <c r="AI40" s="18"/>
      <c r="AJ40" s="18"/>
      <c r="AK40" s="18"/>
      <c r="AL40" s="25"/>
    </row>
    <row r="41" spans="1:38" s="26" customFormat="1" ht="25.5">
      <c r="A41" s="42" t="s">
        <v>116</v>
      </c>
      <c r="B41" s="18" t="s">
        <v>101</v>
      </c>
      <c r="C41" s="118">
        <f>+(J33-$J$4)*C39</f>
        <v>17.919999999999998</v>
      </c>
      <c r="D41" s="18"/>
      <c r="E41" s="18"/>
      <c r="F41" s="94"/>
      <c r="G41" s="18"/>
      <c r="H41" s="92"/>
      <c r="I41" s="92"/>
      <c r="J41" s="92"/>
      <c r="K41" s="92"/>
      <c r="L41" s="19"/>
      <c r="M41" s="74"/>
      <c r="N41" s="18"/>
      <c r="O41" s="74"/>
      <c r="P41" s="74"/>
      <c r="Q41" s="25"/>
      <c r="R41" s="19"/>
      <c r="S41" s="84"/>
      <c r="T41" s="74"/>
      <c r="U41" s="25"/>
      <c r="V41" s="18"/>
      <c r="W41" s="18"/>
      <c r="X41" s="18"/>
      <c r="Y41" s="18"/>
      <c r="Z41" s="25"/>
      <c r="AA41" s="19"/>
      <c r="AB41" s="18"/>
      <c r="AC41" s="18"/>
      <c r="AD41" s="18"/>
      <c r="AE41" s="25"/>
      <c r="AF41" s="19"/>
      <c r="AG41" s="18"/>
      <c r="AH41" s="18"/>
      <c r="AI41" s="18"/>
      <c r="AJ41" s="18"/>
      <c r="AK41" s="18"/>
      <c r="AL41" s="25"/>
    </row>
    <row r="42" spans="1:38" s="26" customFormat="1" ht="15.75" thickBot="1">
      <c r="A42" s="54" t="s">
        <v>117</v>
      </c>
      <c r="B42" s="85" t="s">
        <v>70</v>
      </c>
      <c r="C42" s="119">
        <f>+(J33-$J$4)*C40+$I$4</f>
        <v>13.68</v>
      </c>
      <c r="D42" s="39"/>
      <c r="E42" s="99"/>
      <c r="F42" s="100"/>
      <c r="G42" s="39" t="s">
        <v>71</v>
      </c>
      <c r="H42" s="101">
        <f>+$H$9*(1+C38)</f>
        <v>1.3</v>
      </c>
      <c r="I42" s="88"/>
      <c r="J42" s="88"/>
      <c r="K42" s="88"/>
      <c r="L42" s="100"/>
      <c r="M42" s="102"/>
      <c r="N42" s="99"/>
      <c r="O42" s="102"/>
      <c r="P42" s="102"/>
      <c r="Q42" s="104"/>
      <c r="R42" s="100"/>
      <c r="S42" s="103"/>
      <c r="T42" s="102"/>
      <c r="U42" s="104"/>
      <c r="V42" s="99"/>
      <c r="W42" s="99"/>
      <c r="X42" s="99"/>
      <c r="Y42" s="99"/>
      <c r="Z42" s="104"/>
      <c r="AA42" s="100"/>
      <c r="AB42" s="99"/>
      <c r="AC42" s="99"/>
      <c r="AD42" s="99"/>
      <c r="AE42" s="104"/>
      <c r="AF42" s="100"/>
      <c r="AG42" s="99"/>
      <c r="AH42" s="99"/>
      <c r="AI42" s="99"/>
      <c r="AJ42" s="99"/>
      <c r="AK42" s="99"/>
      <c r="AL42" s="104"/>
    </row>
    <row r="43" spans="1:38" s="3" customFormat="1" ht="15.75">
      <c r="A43" s="12" t="s">
        <v>118</v>
      </c>
      <c r="B43" s="116"/>
      <c r="C43" s="13"/>
      <c r="D43" s="13"/>
      <c r="E43" s="13"/>
      <c r="F43" s="77"/>
      <c r="G43" s="78"/>
      <c r="H43" s="78"/>
      <c r="I43" s="78"/>
      <c r="J43" s="78"/>
      <c r="K43" s="78"/>
      <c r="L43" s="12"/>
      <c r="M43" s="13"/>
      <c r="N43" s="13"/>
      <c r="O43" s="13"/>
      <c r="P43" s="13"/>
      <c r="Q43" s="14"/>
      <c r="R43" s="12"/>
      <c r="S43" s="56"/>
      <c r="T43" s="13"/>
      <c r="U43" s="14"/>
      <c r="V43" s="13"/>
      <c r="W43" s="13"/>
      <c r="X43" s="13"/>
      <c r="Y43" s="13"/>
      <c r="Z43" s="14"/>
      <c r="AA43" s="12"/>
      <c r="AB43" s="13"/>
      <c r="AC43" s="13"/>
      <c r="AD43" s="13"/>
      <c r="AE43" s="14"/>
      <c r="AF43" s="12"/>
      <c r="AG43" s="13"/>
      <c r="AH43" s="13"/>
      <c r="AI43" s="13"/>
      <c r="AJ43" s="13"/>
      <c r="AK43" s="13"/>
      <c r="AL43" s="14"/>
    </row>
    <row r="44" spans="1:38" s="26" customFormat="1" ht="15.75">
      <c r="A44" s="42" t="s">
        <v>49</v>
      </c>
      <c r="B44" s="16" t="s">
        <v>9</v>
      </c>
      <c r="C44" s="17">
        <v>4</v>
      </c>
      <c r="D44" s="18" t="s">
        <v>10</v>
      </c>
      <c r="E44" s="18"/>
      <c r="F44" s="80"/>
      <c r="G44" s="106" t="s">
        <v>94</v>
      </c>
      <c r="H44" s="92"/>
      <c r="I44" s="107">
        <f>+C52</f>
        <v>17.919999999999998</v>
      </c>
      <c r="J44" s="108">
        <f>+T44*H53</f>
        <v>41.6</v>
      </c>
      <c r="K44" s="92"/>
      <c r="L44" s="117"/>
      <c r="M44" s="109" t="s">
        <v>95</v>
      </c>
      <c r="N44" s="105"/>
      <c r="O44" s="110">
        <f>+S44/T44*C46</f>
        <v>3.4461538461538459</v>
      </c>
      <c r="P44" s="105"/>
      <c r="Q44" s="111"/>
      <c r="R44" s="117"/>
      <c r="S44" s="112">
        <f>+I44/H53</f>
        <v>13.784615384615384</v>
      </c>
      <c r="T44" s="22">
        <f>+C44*C46</f>
        <v>32</v>
      </c>
      <c r="U44" s="82" t="s">
        <v>13</v>
      </c>
      <c r="V44" s="18"/>
      <c r="W44" s="18"/>
      <c r="X44" s="18"/>
      <c r="Y44" s="18"/>
      <c r="Z44" s="25"/>
      <c r="AA44" s="19"/>
      <c r="AB44" s="18"/>
      <c r="AC44" s="18"/>
      <c r="AD44" s="18"/>
      <c r="AE44" s="25"/>
      <c r="AF44" s="19"/>
      <c r="AG44" s="18"/>
      <c r="AH44" s="18"/>
      <c r="AI44" s="18"/>
      <c r="AJ44" s="18"/>
      <c r="AK44" s="18"/>
      <c r="AL44" s="25"/>
    </row>
    <row r="45" spans="1:38" s="26" customFormat="1" ht="38.25">
      <c r="A45" s="42" t="s">
        <v>119</v>
      </c>
      <c r="B45" s="19" t="s">
        <v>14</v>
      </c>
      <c r="C45" s="17">
        <v>60</v>
      </c>
      <c r="D45" s="18" t="s">
        <v>12</v>
      </c>
      <c r="E45" s="18"/>
      <c r="F45" s="80"/>
      <c r="G45" s="81" t="s">
        <v>67</v>
      </c>
      <c r="H45" s="18"/>
      <c r="I45" s="21">
        <f>+C53</f>
        <v>13.68</v>
      </c>
      <c r="J45" s="108"/>
      <c r="K45" s="23" t="s">
        <v>68</v>
      </c>
      <c r="L45" s="19"/>
      <c r="M45" s="20" t="s">
        <v>11</v>
      </c>
      <c r="N45" s="18"/>
      <c r="O45" s="95">
        <f>+S45/T44*C46</f>
        <v>2.6307692307692307</v>
      </c>
      <c r="P45" s="22">
        <f>+C46</f>
        <v>8</v>
      </c>
      <c r="Q45" s="82" t="s">
        <v>12</v>
      </c>
      <c r="R45" s="19"/>
      <c r="S45" s="43">
        <f>+I45/H53</f>
        <v>10.523076923076923</v>
      </c>
      <c r="T45" s="22"/>
      <c r="U45" s="82"/>
      <c r="V45" s="30" t="s">
        <v>11</v>
      </c>
      <c r="W45" s="29" t="s">
        <v>15</v>
      </c>
      <c r="X45" s="57">
        <f>+O45</f>
        <v>2.6307692307692307</v>
      </c>
      <c r="Y45" s="29" t="s">
        <v>15</v>
      </c>
      <c r="Z45" s="31">
        <f>+X45/X46</f>
        <v>1.3679999999999994</v>
      </c>
      <c r="AA45" s="28" t="s">
        <v>16</v>
      </c>
      <c r="AB45" s="29" t="s">
        <v>15</v>
      </c>
      <c r="AC45" s="30">
        <f>+C45</f>
        <v>60</v>
      </c>
      <c r="AD45" s="29" t="s">
        <v>15</v>
      </c>
      <c r="AE45" s="32">
        <f>+AC45/AC46</f>
        <v>31.199999999999989</v>
      </c>
      <c r="AF45" s="33" t="s">
        <v>17</v>
      </c>
      <c r="AG45" s="29" t="s">
        <v>15</v>
      </c>
      <c r="AH45" s="97">
        <f>+O45</f>
        <v>2.6307692307692307</v>
      </c>
      <c r="AI45" s="97"/>
      <c r="AJ45" s="97"/>
      <c r="AK45" s="29" t="s">
        <v>15</v>
      </c>
      <c r="AL45" s="31">
        <f>+O45/(O47+AH46)</f>
        <v>4.2484472049689435E-2</v>
      </c>
    </row>
    <row r="46" spans="1:38" s="26" customFormat="1">
      <c r="A46" s="42" t="s">
        <v>36</v>
      </c>
      <c r="B46" s="16" t="s">
        <v>18</v>
      </c>
      <c r="C46" s="17">
        <v>8</v>
      </c>
      <c r="D46" s="18" t="s">
        <v>12</v>
      </c>
      <c r="E46" s="18"/>
      <c r="F46" s="80"/>
      <c r="G46" s="83"/>
      <c r="H46" s="18"/>
      <c r="I46" s="27"/>
      <c r="J46" s="108"/>
      <c r="K46" s="23"/>
      <c r="L46" s="19"/>
      <c r="M46" s="20"/>
      <c r="N46" s="18"/>
      <c r="O46" s="96"/>
      <c r="P46" s="22"/>
      <c r="Q46" s="82"/>
      <c r="R46" s="19"/>
      <c r="S46" s="43"/>
      <c r="T46" s="22"/>
      <c r="U46" s="82"/>
      <c r="V46" s="18" t="s">
        <v>19</v>
      </c>
      <c r="W46" s="18"/>
      <c r="X46" s="58">
        <f>+O47</f>
        <v>1.9230769230769238</v>
      </c>
      <c r="Y46" s="18"/>
      <c r="Z46" s="25"/>
      <c r="AA46" s="19" t="s">
        <v>19</v>
      </c>
      <c r="AB46" s="18"/>
      <c r="AC46" s="18">
        <f>+O47</f>
        <v>1.9230769230769238</v>
      </c>
      <c r="AD46" s="18"/>
      <c r="AE46" s="25"/>
      <c r="AF46" s="19" t="s">
        <v>20</v>
      </c>
      <c r="AG46" s="18"/>
      <c r="AH46" s="18">
        <f>+C45</f>
        <v>60</v>
      </c>
      <c r="AI46" s="29" t="s">
        <v>21</v>
      </c>
      <c r="AJ46" s="18">
        <f>+O47</f>
        <v>1.9230769230769238</v>
      </c>
      <c r="AK46" s="18"/>
      <c r="AL46" s="25"/>
    </row>
    <row r="47" spans="1:38" s="26" customFormat="1" ht="25.5">
      <c r="A47" s="42" t="s">
        <v>80</v>
      </c>
      <c r="B47" s="16" t="s">
        <v>22</v>
      </c>
      <c r="C47" s="90">
        <f>+S47</f>
        <v>7.6923076923076952</v>
      </c>
      <c r="D47" s="18" t="s">
        <v>13</v>
      </c>
      <c r="E47" s="18"/>
      <c r="F47" s="80"/>
      <c r="G47" s="35" t="s">
        <v>69</v>
      </c>
      <c r="H47" s="18"/>
      <c r="I47" s="35">
        <f>+J44-I45-I44</f>
        <v>10.000000000000004</v>
      </c>
      <c r="J47" s="108"/>
      <c r="K47" s="23"/>
      <c r="L47" s="19"/>
      <c r="M47" s="35" t="s">
        <v>19</v>
      </c>
      <c r="N47" s="18"/>
      <c r="O47" s="98">
        <f>+$S47/T44*C46</f>
        <v>1.9230769230769238</v>
      </c>
      <c r="P47" s="22"/>
      <c r="Q47" s="82"/>
      <c r="R47" s="19"/>
      <c r="S47" s="45">
        <f>+I47/H53</f>
        <v>7.6923076923076952</v>
      </c>
      <c r="T47" s="22"/>
      <c r="U47" s="82"/>
      <c r="V47" s="18"/>
      <c r="W47" s="18"/>
      <c r="X47" s="18"/>
      <c r="Y47" s="18"/>
      <c r="Z47" s="25"/>
      <c r="AA47" s="48" t="str">
        <f>IF(AE45&gt;$AE$5,"Aumenta la composición orgánica","Disminuye la composición orgánica")</f>
        <v>Aumenta la composición orgánica</v>
      </c>
      <c r="AB47" s="49"/>
      <c r="AC47" s="49"/>
      <c r="AD47" s="49"/>
      <c r="AE47" s="50"/>
      <c r="AF47" s="48" t="str">
        <f>IF(AL45&gt;$AL$5,"Aumenta la tasa de ganancia","Disminuye la tasa de ganancia")</f>
        <v>Disminuye la tasa de ganancia</v>
      </c>
      <c r="AG47" s="91"/>
      <c r="AH47" s="91"/>
      <c r="AI47" s="91"/>
      <c r="AJ47" s="91"/>
      <c r="AK47" s="91"/>
      <c r="AL47" s="67"/>
    </row>
    <row r="48" spans="1:38" s="26" customFormat="1">
      <c r="A48" s="42" t="s">
        <v>106</v>
      </c>
      <c r="B48" s="16" t="s">
        <v>23</v>
      </c>
      <c r="C48" s="18">
        <f>+P45/T44*60</f>
        <v>15</v>
      </c>
      <c r="D48" s="18" t="s">
        <v>24</v>
      </c>
      <c r="E48" s="18"/>
      <c r="F48" s="80"/>
      <c r="G48" s="35"/>
      <c r="H48" s="18"/>
      <c r="I48" s="35"/>
      <c r="J48" s="108"/>
      <c r="K48" s="23"/>
      <c r="L48" s="19"/>
      <c r="M48" s="35"/>
      <c r="N48" s="18"/>
      <c r="O48" s="98"/>
      <c r="P48" s="22"/>
      <c r="Q48" s="82"/>
      <c r="R48" s="19"/>
      <c r="S48" s="45"/>
      <c r="T48" s="22"/>
      <c r="U48" s="82"/>
      <c r="V48" s="18"/>
      <c r="W48" s="18"/>
      <c r="X48" s="18"/>
      <c r="Y48" s="18"/>
      <c r="Z48" s="25"/>
      <c r="AA48" s="48"/>
      <c r="AB48" s="49"/>
      <c r="AC48" s="49"/>
      <c r="AD48" s="49"/>
      <c r="AE48" s="50"/>
      <c r="AF48" s="19"/>
      <c r="AG48" s="18"/>
      <c r="AH48" s="18"/>
      <c r="AI48" s="18"/>
      <c r="AJ48" s="18"/>
      <c r="AK48" s="18"/>
      <c r="AL48" s="25"/>
    </row>
    <row r="49" spans="1:38" s="26" customFormat="1" ht="25.5">
      <c r="A49" s="42" t="s">
        <v>113</v>
      </c>
      <c r="B49" s="16" t="s">
        <v>75</v>
      </c>
      <c r="C49" s="47">
        <v>0.3</v>
      </c>
      <c r="D49" s="18"/>
      <c r="E49" s="18"/>
      <c r="F49" s="80"/>
      <c r="G49" s="35"/>
      <c r="H49" s="18"/>
      <c r="I49" s="35"/>
      <c r="J49" s="108"/>
      <c r="K49" s="23"/>
      <c r="L49" s="19"/>
      <c r="M49" s="35"/>
      <c r="N49" s="18"/>
      <c r="O49" s="98"/>
      <c r="P49" s="22"/>
      <c r="Q49" s="82"/>
      <c r="R49" s="19"/>
      <c r="S49" s="45"/>
      <c r="T49" s="22"/>
      <c r="U49" s="82"/>
      <c r="V49" s="18"/>
      <c r="W49" s="18"/>
      <c r="X49" s="18"/>
      <c r="Y49" s="18"/>
      <c r="Z49" s="25"/>
      <c r="AA49" s="19"/>
      <c r="AB49" s="18"/>
      <c r="AC49" s="18"/>
      <c r="AD49" s="18"/>
      <c r="AE49" s="25"/>
      <c r="AF49" s="19"/>
      <c r="AG49" s="18"/>
      <c r="AH49" s="18"/>
      <c r="AI49" s="18"/>
      <c r="AJ49" s="18"/>
      <c r="AK49" s="18"/>
      <c r="AL49" s="25"/>
    </row>
    <row r="50" spans="1:38" s="26" customFormat="1" ht="38.25">
      <c r="A50" s="42" t="s">
        <v>114</v>
      </c>
      <c r="B50" s="16" t="s">
        <v>98</v>
      </c>
      <c r="C50" s="47">
        <v>0.7</v>
      </c>
      <c r="D50" s="18"/>
      <c r="E50" s="18"/>
      <c r="F50" s="94"/>
      <c r="G50" s="35"/>
      <c r="H50" s="18"/>
      <c r="I50" s="35"/>
      <c r="J50" s="108"/>
      <c r="K50" s="18"/>
      <c r="L50" s="19"/>
      <c r="M50" s="35"/>
      <c r="N50" s="18"/>
      <c r="O50" s="98"/>
      <c r="P50" s="22"/>
      <c r="Q50" s="82"/>
      <c r="R50" s="19"/>
      <c r="S50" s="45"/>
      <c r="T50" s="22"/>
      <c r="U50" s="82"/>
      <c r="V50" s="18"/>
      <c r="W50" s="18"/>
      <c r="X50" s="18"/>
      <c r="Y50" s="18"/>
      <c r="Z50" s="25"/>
      <c r="AA50" s="19"/>
      <c r="AB50" s="18"/>
      <c r="AC50" s="18"/>
      <c r="AD50" s="18"/>
      <c r="AE50" s="25"/>
      <c r="AF50" s="19"/>
      <c r="AG50" s="18"/>
      <c r="AH50" s="18"/>
      <c r="AI50" s="18"/>
      <c r="AJ50" s="18"/>
      <c r="AK50" s="18"/>
      <c r="AL50" s="25"/>
    </row>
    <row r="51" spans="1:38" s="26" customFormat="1" ht="25.5">
      <c r="A51" s="42" t="s">
        <v>115</v>
      </c>
      <c r="B51" s="16" t="s">
        <v>100</v>
      </c>
      <c r="C51" s="47">
        <v>0.3</v>
      </c>
      <c r="D51" s="18"/>
      <c r="E51" s="18"/>
      <c r="F51" s="94"/>
      <c r="G51" s="18"/>
      <c r="H51" s="92"/>
      <c r="I51" s="92"/>
      <c r="J51" s="92"/>
      <c r="K51" s="92"/>
      <c r="L51" s="19"/>
      <c r="M51" s="74"/>
      <c r="N51" s="18"/>
      <c r="O51" s="74"/>
      <c r="P51" s="74"/>
      <c r="Q51" s="25"/>
      <c r="R51" s="19"/>
      <c r="S51" s="84"/>
      <c r="T51" s="74"/>
      <c r="U51" s="25"/>
      <c r="V51" s="18"/>
      <c r="W51" s="18"/>
      <c r="X51" s="18"/>
      <c r="Y51" s="18"/>
      <c r="Z51" s="25"/>
      <c r="AA51" s="19"/>
      <c r="AB51" s="18"/>
      <c r="AC51" s="18"/>
      <c r="AD51" s="18"/>
      <c r="AE51" s="25"/>
      <c r="AF51" s="19"/>
      <c r="AG51" s="18"/>
      <c r="AH51" s="18"/>
      <c r="AI51" s="18"/>
      <c r="AJ51" s="18"/>
      <c r="AK51" s="18"/>
      <c r="AL51" s="25"/>
    </row>
    <row r="52" spans="1:38" s="26" customFormat="1" ht="25.5">
      <c r="A52" s="42" t="s">
        <v>116</v>
      </c>
      <c r="B52" s="18" t="s">
        <v>101</v>
      </c>
      <c r="C52" s="118">
        <f>+(J44-$J$4)*C50</f>
        <v>17.919999999999998</v>
      </c>
      <c r="D52" s="18"/>
      <c r="E52" s="18"/>
      <c r="F52" s="94"/>
      <c r="G52" s="18"/>
      <c r="H52" s="92"/>
      <c r="I52" s="92"/>
      <c r="J52" s="92"/>
      <c r="K52" s="92"/>
      <c r="L52" s="19"/>
      <c r="M52" s="74"/>
      <c r="N52" s="18"/>
      <c r="O52" s="74"/>
      <c r="P52" s="74"/>
      <c r="Q52" s="25"/>
      <c r="R52" s="19"/>
      <c r="S52" s="84"/>
      <c r="T52" s="74"/>
      <c r="U52" s="25"/>
      <c r="V52" s="18"/>
      <c r="W52" s="18"/>
      <c r="X52" s="18"/>
      <c r="Y52" s="18"/>
      <c r="Z52" s="25"/>
      <c r="AA52" s="19"/>
      <c r="AB52" s="18"/>
      <c r="AC52" s="18"/>
      <c r="AD52" s="18"/>
      <c r="AE52" s="25"/>
      <c r="AF52" s="19"/>
      <c r="AG52" s="18"/>
      <c r="AH52" s="18"/>
      <c r="AI52" s="18"/>
      <c r="AJ52" s="18"/>
      <c r="AK52" s="18"/>
      <c r="AL52" s="25"/>
    </row>
    <row r="53" spans="1:38" s="26" customFormat="1" ht="15.75" thickBot="1">
      <c r="A53" s="54" t="s">
        <v>117</v>
      </c>
      <c r="B53" s="85" t="s">
        <v>70</v>
      </c>
      <c r="C53" s="119">
        <f>+(J44-$J$4)*C51+$I$4</f>
        <v>13.68</v>
      </c>
      <c r="D53" s="39"/>
      <c r="E53" s="99"/>
      <c r="F53" s="100"/>
      <c r="G53" s="39" t="s">
        <v>71</v>
      </c>
      <c r="H53" s="101">
        <f>+$H$9*(1+C49)</f>
        <v>1.3</v>
      </c>
      <c r="I53" s="88"/>
      <c r="J53" s="88"/>
      <c r="K53" s="88"/>
      <c r="L53" s="100"/>
      <c r="M53" s="102"/>
      <c r="N53" s="99"/>
      <c r="O53" s="102"/>
      <c r="P53" s="102"/>
      <c r="Q53" s="104"/>
      <c r="R53" s="100"/>
      <c r="S53" s="103"/>
      <c r="T53" s="102"/>
      <c r="U53" s="104"/>
      <c r="V53" s="99"/>
      <c r="W53" s="99"/>
      <c r="X53" s="99"/>
      <c r="Y53" s="99"/>
      <c r="Z53" s="104"/>
      <c r="AA53" s="100"/>
      <c r="AB53" s="99"/>
      <c r="AC53" s="99"/>
      <c r="AD53" s="99"/>
      <c r="AE53" s="104"/>
      <c r="AF53" s="100"/>
      <c r="AG53" s="99"/>
      <c r="AH53" s="99"/>
      <c r="AI53" s="99"/>
      <c r="AJ53" s="99"/>
      <c r="AK53" s="99"/>
      <c r="AL53" s="104"/>
    </row>
  </sheetData>
  <mergeCells count="101">
    <mergeCell ref="S45:S46"/>
    <mergeCell ref="AH45:AJ45"/>
    <mergeCell ref="G47:G50"/>
    <mergeCell ref="I47:I50"/>
    <mergeCell ref="M47:M50"/>
    <mergeCell ref="O47:O50"/>
    <mergeCell ref="S47:S50"/>
    <mergeCell ref="AA47:AE48"/>
    <mergeCell ref="AF47:AL47"/>
    <mergeCell ref="J44:J50"/>
    <mergeCell ref="T44:T50"/>
    <mergeCell ref="U44:U50"/>
    <mergeCell ref="G45:G46"/>
    <mergeCell ref="I45:I46"/>
    <mergeCell ref="K45:K49"/>
    <mergeCell ref="M45:M46"/>
    <mergeCell ref="O45:O46"/>
    <mergeCell ref="P45:P50"/>
    <mergeCell ref="Q45:Q50"/>
    <mergeCell ref="S34:S35"/>
    <mergeCell ref="AH34:AJ34"/>
    <mergeCell ref="G36:G39"/>
    <mergeCell ref="I36:I39"/>
    <mergeCell ref="M36:M39"/>
    <mergeCell ref="O36:O39"/>
    <mergeCell ref="S36:S39"/>
    <mergeCell ref="AA36:AE37"/>
    <mergeCell ref="AF36:AL36"/>
    <mergeCell ref="J33:J39"/>
    <mergeCell ref="T33:T39"/>
    <mergeCell ref="U33:U39"/>
    <mergeCell ref="G34:G35"/>
    <mergeCell ref="I34:I35"/>
    <mergeCell ref="K34:K38"/>
    <mergeCell ref="M34:M35"/>
    <mergeCell ref="O34:O35"/>
    <mergeCell ref="P34:P39"/>
    <mergeCell ref="Q34:Q39"/>
    <mergeCell ref="S23:S24"/>
    <mergeCell ref="AH23:AJ23"/>
    <mergeCell ref="G25:G28"/>
    <mergeCell ref="I25:I28"/>
    <mergeCell ref="M25:M28"/>
    <mergeCell ref="O25:O28"/>
    <mergeCell ref="S25:S28"/>
    <mergeCell ref="AA25:AE26"/>
    <mergeCell ref="AF25:AL25"/>
    <mergeCell ref="J22:J28"/>
    <mergeCell ref="T22:T28"/>
    <mergeCell ref="U22:U28"/>
    <mergeCell ref="G23:G24"/>
    <mergeCell ref="I23:I24"/>
    <mergeCell ref="K23:K27"/>
    <mergeCell ref="M23:M24"/>
    <mergeCell ref="O23:O24"/>
    <mergeCell ref="P23:P28"/>
    <mergeCell ref="Q23:Q28"/>
    <mergeCell ref="S12:S13"/>
    <mergeCell ref="AH12:AJ12"/>
    <mergeCell ref="G14:G17"/>
    <mergeCell ref="I14:I17"/>
    <mergeCell ref="M14:M17"/>
    <mergeCell ref="O14:O17"/>
    <mergeCell ref="S14:S17"/>
    <mergeCell ref="AA14:AE15"/>
    <mergeCell ref="AF14:AL14"/>
    <mergeCell ref="J11:J17"/>
    <mergeCell ref="K11:K17"/>
    <mergeCell ref="T11:T17"/>
    <mergeCell ref="U11:U17"/>
    <mergeCell ref="G12:G13"/>
    <mergeCell ref="I12:I13"/>
    <mergeCell ref="M12:M13"/>
    <mergeCell ref="O12:O13"/>
    <mergeCell ref="P12:P17"/>
    <mergeCell ref="Q12:Q17"/>
    <mergeCell ref="S4:S5"/>
    <mergeCell ref="T4:T8"/>
    <mergeCell ref="U4:U8"/>
    <mergeCell ref="AH5:AJ5"/>
    <mergeCell ref="G6:G8"/>
    <mergeCell ref="I6:I8"/>
    <mergeCell ref="M6:M8"/>
    <mergeCell ref="O6:O8"/>
    <mergeCell ref="S6:S8"/>
    <mergeCell ref="AF2:AL2"/>
    <mergeCell ref="A3:A9"/>
    <mergeCell ref="G4:G5"/>
    <mergeCell ref="I4:I5"/>
    <mergeCell ref="J4:J8"/>
    <mergeCell ref="K4:K8"/>
    <mergeCell ref="M4:M5"/>
    <mergeCell ref="O4:O5"/>
    <mergeCell ref="P4:P8"/>
    <mergeCell ref="Q4:Q8"/>
    <mergeCell ref="B2:E2"/>
    <mergeCell ref="F2:K2"/>
    <mergeCell ref="L2:Q2"/>
    <mergeCell ref="R2:U2"/>
    <mergeCell ref="V2:Z2"/>
    <mergeCell ref="AA2:AE2"/>
  </mergeCells>
  <printOptions horizontalCentered="1"/>
  <pageMargins left="0.31" right="0.28000000000000003" top="0.42" bottom="0.45" header="0.2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Modelo 1 Plusvalor abs y rel</vt:lpstr>
      <vt:lpstr>Modelo 2 Armonización</vt:lpstr>
      <vt:lpstr>Modelo 3 Con Dinero</vt:lpstr>
      <vt:lpstr>Modelo 4 Con Dinero y K financi</vt:lpstr>
      <vt:lpstr>'Modelo 1 Plusvalor abs y rel'!Área_de_impresión</vt:lpstr>
      <vt:lpstr>'Modelo 2 Armonización'!Área_de_impresión</vt:lpstr>
      <vt:lpstr>'Modelo 3 Con Dinero'!Área_de_impresión</vt:lpstr>
      <vt:lpstr>'Modelo 4 Con Dinero y K financi'!Área_de_impresión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AA</cp:lastModifiedBy>
  <dcterms:created xsi:type="dcterms:W3CDTF">2013-11-09T14:19:25Z</dcterms:created>
  <dcterms:modified xsi:type="dcterms:W3CDTF">2013-11-09T14:20:25Z</dcterms:modified>
</cp:coreProperties>
</file>